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codeName="ThisWorkbook" defaultThemeVersion="124226"/>
  <xr:revisionPtr revIDLastSave="0" documentId="13_ncr:1_{D3371F77-3F31-4086-BE08-A8035053C9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Year 1" sheetId="1" r:id="rId1"/>
    <sheet name="Year 2" sheetId="7" state="hidden" r:id="rId2"/>
    <sheet name="Year 3" sheetId="9" state="hidden" r:id="rId3"/>
    <sheet name="Year 4" sheetId="10" state="hidden" r:id="rId4"/>
    <sheet name="Year 5" sheetId="11" state="hidden" r:id="rId5"/>
    <sheet name="Composite" sheetId="6" state="hidden" r:id="rId6"/>
  </sheets>
  <definedNames>
    <definedName name="_xlnm._FilterDatabase" localSheetId="5" hidden="1">Composite!$A$1:$I$60</definedName>
    <definedName name="_xlnm.Print_Area" localSheetId="5">Composite!$A$1:$J$72</definedName>
    <definedName name="_xlnm.Print_Area" localSheetId="0">'Year 1'!$A$1:$J$72</definedName>
    <definedName name="_xlnm.Print_Area" localSheetId="1">'Year 2'!$A$1:$J$72</definedName>
    <definedName name="_xlnm.Print_Area" localSheetId="2">'Year 3'!$A$1:$J$72</definedName>
    <definedName name="_xlnm.Print_Area" localSheetId="3">'Year 4'!$A$1:$J$62</definedName>
    <definedName name="_xlnm.Print_Area" localSheetId="4">'Year 5'!$A$1:$J$62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1" l="1"/>
  <c r="I12" i="1"/>
  <c r="I10" i="1"/>
  <c r="I6" i="1"/>
  <c r="I7" i="1"/>
  <c r="I8" i="1"/>
  <c r="I9" i="1"/>
  <c r="E5" i="1"/>
  <c r="I5" i="1"/>
  <c r="J2" i="1"/>
  <c r="B15" i="7"/>
  <c r="B14" i="7"/>
  <c r="B13" i="7"/>
  <c r="B12" i="7"/>
  <c r="B10" i="7"/>
  <c r="B9" i="7"/>
  <c r="B8" i="7"/>
  <c r="B7" i="7"/>
  <c r="B6" i="7"/>
  <c r="B5" i="7"/>
  <c r="B15" i="9"/>
  <c r="B14" i="9"/>
  <c r="B13" i="9"/>
  <c r="B12" i="9"/>
  <c r="B10" i="9"/>
  <c r="B9" i="9"/>
  <c r="B8" i="9"/>
  <c r="B7" i="9"/>
  <c r="B6" i="9"/>
  <c r="B5" i="9"/>
  <c r="J16" i="1"/>
  <c r="J28" i="1"/>
  <c r="J29" i="1"/>
  <c r="J34" i="1"/>
  <c r="J61" i="1"/>
  <c r="I16" i="1"/>
  <c r="I18" i="1"/>
  <c r="I19" i="1"/>
  <c r="I20" i="1"/>
  <c r="I28" i="1"/>
  <c r="I24" i="1"/>
  <c r="I23" i="1"/>
  <c r="I27" i="1"/>
  <c r="I29" i="1"/>
  <c r="I34" i="1"/>
  <c r="I61" i="1"/>
  <c r="F64" i="1"/>
  <c r="F63" i="1"/>
  <c r="G63" i="1"/>
  <c r="G64" i="1"/>
  <c r="J64" i="1"/>
  <c r="J65" i="1"/>
  <c r="D5" i="7"/>
  <c r="J5" i="7"/>
  <c r="J16" i="7"/>
  <c r="A28" i="7"/>
  <c r="J28" i="7"/>
  <c r="J29" i="7"/>
  <c r="J61" i="7"/>
  <c r="E5" i="7"/>
  <c r="I5" i="7"/>
  <c r="I16" i="7"/>
  <c r="I28" i="7"/>
  <c r="E24" i="7"/>
  <c r="I24" i="7"/>
  <c r="E23" i="7"/>
  <c r="I23" i="7"/>
  <c r="I27" i="7"/>
  <c r="I29" i="7"/>
  <c r="I61" i="7"/>
  <c r="F64" i="7"/>
  <c r="F63" i="7"/>
  <c r="G63" i="7"/>
  <c r="G64" i="7"/>
  <c r="J64" i="7"/>
  <c r="J65" i="7"/>
  <c r="D5" i="9"/>
  <c r="J5" i="9"/>
  <c r="J16" i="9"/>
  <c r="A28" i="9"/>
  <c r="J28" i="9"/>
  <c r="J29" i="9"/>
  <c r="J61" i="9"/>
  <c r="E5" i="9"/>
  <c r="I5" i="9"/>
  <c r="I16" i="9"/>
  <c r="I28" i="9"/>
  <c r="E24" i="9"/>
  <c r="I24" i="9"/>
  <c r="E23" i="9"/>
  <c r="I23" i="9"/>
  <c r="I27" i="9"/>
  <c r="I29" i="9"/>
  <c r="I61" i="9"/>
  <c r="F64" i="9"/>
  <c r="F63" i="9"/>
  <c r="G63" i="9"/>
  <c r="G64" i="9"/>
  <c r="J64" i="9"/>
  <c r="J65" i="9"/>
  <c r="J65" i="6"/>
  <c r="J61" i="6"/>
  <c r="J60" i="6"/>
  <c r="J59" i="6"/>
  <c r="J58" i="6"/>
  <c r="J57" i="6"/>
  <c r="J56" i="6"/>
  <c r="J55" i="6"/>
  <c r="J54" i="6"/>
  <c r="J44" i="6"/>
  <c r="J38" i="6"/>
  <c r="J37" i="6"/>
  <c r="J36" i="6"/>
  <c r="I46" i="1"/>
  <c r="I47" i="1"/>
  <c r="I48" i="1"/>
  <c r="I49" i="1"/>
  <c r="I50" i="1"/>
  <c r="I51" i="1"/>
  <c r="I52" i="1"/>
  <c r="I64" i="1"/>
  <c r="I65" i="1"/>
  <c r="I46" i="7"/>
  <c r="I47" i="7"/>
  <c r="I48" i="7"/>
  <c r="I49" i="7"/>
  <c r="I50" i="7"/>
  <c r="I51" i="7"/>
  <c r="I52" i="7"/>
  <c r="I64" i="7"/>
  <c r="I65" i="7"/>
  <c r="I46" i="9"/>
  <c r="I47" i="9"/>
  <c r="I48" i="9"/>
  <c r="I49" i="9"/>
  <c r="I50" i="9"/>
  <c r="I51" i="9"/>
  <c r="I52" i="9"/>
  <c r="I64" i="9"/>
  <c r="I65" i="9"/>
  <c r="I65" i="6"/>
  <c r="I61" i="6"/>
  <c r="I60" i="6"/>
  <c r="I59" i="6"/>
  <c r="I55" i="6"/>
  <c r="I56" i="6"/>
  <c r="I57" i="6"/>
  <c r="I54" i="6"/>
  <c r="I47" i="6"/>
  <c r="I48" i="6"/>
  <c r="I49" i="6"/>
  <c r="I50" i="6"/>
  <c r="I51" i="6"/>
  <c r="I52" i="6"/>
  <c r="I46" i="6"/>
  <c r="I44" i="6"/>
  <c r="I37" i="6"/>
  <c r="I36" i="6"/>
  <c r="E47" i="6"/>
  <c r="E48" i="6"/>
  <c r="E49" i="6"/>
  <c r="E50" i="6"/>
  <c r="E46" i="6"/>
  <c r="J52" i="1"/>
  <c r="J52" i="7"/>
  <c r="J52" i="9"/>
  <c r="J52" i="6"/>
  <c r="J51" i="6"/>
  <c r="J50" i="6"/>
  <c r="J49" i="6"/>
  <c r="J48" i="6"/>
  <c r="J47" i="6"/>
  <c r="J46" i="6"/>
  <c r="E22" i="9"/>
  <c r="E21" i="9"/>
  <c r="E22" i="7"/>
  <c r="E21" i="7"/>
  <c r="E22" i="1"/>
  <c r="E21" i="1"/>
  <c r="J1" i="6"/>
  <c r="K34" i="1"/>
  <c r="K34" i="6"/>
  <c r="J34" i="6"/>
  <c r="I34" i="6"/>
  <c r="K33" i="6"/>
  <c r="K32" i="6"/>
  <c r="K31" i="6"/>
  <c r="J31" i="6"/>
  <c r="J32" i="6"/>
  <c r="J33" i="6"/>
  <c r="I32" i="6"/>
  <c r="I33" i="6"/>
  <c r="I31" i="6"/>
  <c r="E32" i="6"/>
  <c r="E33" i="6"/>
  <c r="E31" i="6"/>
  <c r="I21" i="7"/>
  <c r="I22" i="7"/>
  <c r="I60" i="7"/>
  <c r="K34" i="7"/>
  <c r="J31" i="7"/>
  <c r="J32" i="7"/>
  <c r="J33" i="7"/>
  <c r="J34" i="7"/>
  <c r="I31" i="7"/>
  <c r="I32" i="7"/>
  <c r="I33" i="7"/>
  <c r="I34" i="7"/>
  <c r="K34" i="9"/>
  <c r="J31" i="9"/>
  <c r="J32" i="9"/>
  <c r="J33" i="9"/>
  <c r="J34" i="9"/>
  <c r="I31" i="9"/>
  <c r="I32" i="9"/>
  <c r="I33" i="9"/>
  <c r="I34" i="9"/>
  <c r="E64" i="7"/>
  <c r="J1" i="7"/>
  <c r="J2" i="7"/>
  <c r="J1" i="9"/>
  <c r="J2" i="9"/>
  <c r="J2" i="6"/>
  <c r="I60" i="9"/>
  <c r="D6" i="7"/>
  <c r="D6" i="9"/>
  <c r="E6" i="9"/>
  <c r="I6" i="9"/>
  <c r="D7" i="7"/>
  <c r="D7" i="9"/>
  <c r="E7" i="9"/>
  <c r="I7" i="9"/>
  <c r="D8" i="7"/>
  <c r="D8" i="9"/>
  <c r="E8" i="9"/>
  <c r="I8" i="9"/>
  <c r="D9" i="7"/>
  <c r="D9" i="9"/>
  <c r="E9" i="9"/>
  <c r="I9" i="9"/>
  <c r="D10" i="7"/>
  <c r="D10" i="9"/>
  <c r="E10" i="9"/>
  <c r="I10" i="9"/>
  <c r="D12" i="7"/>
  <c r="D12" i="9"/>
  <c r="I12" i="9"/>
  <c r="D13" i="7"/>
  <c r="D13" i="9"/>
  <c r="E13" i="9"/>
  <c r="I13" i="9"/>
  <c r="D14" i="7"/>
  <c r="D14" i="9"/>
  <c r="E14" i="9"/>
  <c r="I14" i="9"/>
  <c r="D15" i="7"/>
  <c r="D15" i="9"/>
  <c r="E15" i="9"/>
  <c r="I15" i="9"/>
  <c r="D18" i="7"/>
  <c r="D18" i="9"/>
  <c r="E18" i="9"/>
  <c r="I18" i="9"/>
  <c r="D19" i="7"/>
  <c r="D19" i="9"/>
  <c r="E19" i="9"/>
  <c r="I19" i="9"/>
  <c r="D20" i="7"/>
  <c r="D20" i="9"/>
  <c r="E20" i="9"/>
  <c r="I20" i="9"/>
  <c r="E25" i="9"/>
  <c r="I25" i="9"/>
  <c r="I21" i="9"/>
  <c r="I22" i="9"/>
  <c r="E26" i="9"/>
  <c r="I26" i="9"/>
  <c r="I40" i="9"/>
  <c r="I44" i="9"/>
  <c r="I38" i="9"/>
  <c r="I69" i="9"/>
  <c r="O33" i="6"/>
  <c r="E6" i="7"/>
  <c r="I6" i="7"/>
  <c r="E7" i="7"/>
  <c r="I7" i="7"/>
  <c r="E8" i="7"/>
  <c r="I8" i="7"/>
  <c r="E9" i="7"/>
  <c r="I9" i="7"/>
  <c r="E10" i="7"/>
  <c r="I10" i="7"/>
  <c r="I12" i="7"/>
  <c r="E13" i="7"/>
  <c r="I13" i="7"/>
  <c r="E14" i="7"/>
  <c r="I14" i="7"/>
  <c r="E15" i="7"/>
  <c r="I15" i="7"/>
  <c r="E18" i="7"/>
  <c r="I18" i="7"/>
  <c r="E19" i="7"/>
  <c r="I19" i="7"/>
  <c r="E20" i="7"/>
  <c r="I20" i="7"/>
  <c r="E25" i="7"/>
  <c r="I25" i="7"/>
  <c r="E26" i="7"/>
  <c r="I26" i="7"/>
  <c r="I40" i="7"/>
  <c r="I44" i="7"/>
  <c r="I38" i="7"/>
  <c r="I69" i="7"/>
  <c r="O32" i="6"/>
  <c r="I60" i="1"/>
  <c r="E6" i="1"/>
  <c r="E7" i="1"/>
  <c r="E8" i="1"/>
  <c r="E9" i="1"/>
  <c r="E10" i="1"/>
  <c r="E13" i="1"/>
  <c r="I13" i="1"/>
  <c r="E14" i="1"/>
  <c r="I14" i="1"/>
  <c r="E15" i="1"/>
  <c r="I15" i="1"/>
  <c r="E18" i="1"/>
  <c r="E19" i="1"/>
  <c r="E20" i="1"/>
  <c r="E25" i="1"/>
  <c r="I25" i="1"/>
  <c r="I21" i="1"/>
  <c r="I22" i="1"/>
  <c r="E26" i="1"/>
  <c r="I26" i="1"/>
  <c r="I40" i="1"/>
  <c r="I44" i="1"/>
  <c r="I38" i="1"/>
  <c r="I69" i="1"/>
  <c r="O31" i="6"/>
  <c r="J6" i="7"/>
  <c r="J7" i="7"/>
  <c r="J8" i="7"/>
  <c r="J9" i="7"/>
  <c r="J10" i="7"/>
  <c r="J27" i="7"/>
  <c r="J60" i="7"/>
  <c r="J44" i="7"/>
  <c r="J38" i="7"/>
  <c r="O65" i="7"/>
  <c r="J6" i="9"/>
  <c r="J7" i="9"/>
  <c r="J8" i="9"/>
  <c r="J9" i="9"/>
  <c r="J10" i="9"/>
  <c r="J27" i="9"/>
  <c r="J60" i="9"/>
  <c r="J44" i="9"/>
  <c r="J38" i="9"/>
  <c r="E64" i="9"/>
  <c r="O65" i="9"/>
  <c r="J27" i="1"/>
  <c r="J60" i="1"/>
  <c r="J44" i="1"/>
  <c r="J38" i="1"/>
  <c r="I70" i="1"/>
  <c r="K16" i="1"/>
  <c r="K28" i="1"/>
  <c r="K27" i="1"/>
  <c r="K44" i="1"/>
  <c r="K52" i="1"/>
  <c r="K60" i="1"/>
  <c r="K61" i="1"/>
  <c r="K65" i="1"/>
  <c r="I71" i="1"/>
  <c r="I72" i="1"/>
  <c r="I70" i="7"/>
  <c r="K5" i="7"/>
  <c r="K6" i="7"/>
  <c r="K7" i="7"/>
  <c r="K8" i="7"/>
  <c r="K9" i="7"/>
  <c r="K10" i="7"/>
  <c r="K12" i="7"/>
  <c r="K13" i="7"/>
  <c r="K14" i="7"/>
  <c r="K15" i="7"/>
  <c r="K16" i="7"/>
  <c r="K28" i="7"/>
  <c r="K27" i="7"/>
  <c r="K44" i="7"/>
  <c r="K52" i="7"/>
  <c r="K60" i="7"/>
  <c r="K61" i="7"/>
  <c r="K65" i="7"/>
  <c r="I71" i="7"/>
  <c r="I72" i="7"/>
  <c r="I70" i="9"/>
  <c r="D18" i="10"/>
  <c r="E18" i="10"/>
  <c r="I18" i="10"/>
  <c r="D19" i="10"/>
  <c r="E19" i="10"/>
  <c r="I19" i="10"/>
  <c r="D20" i="10"/>
  <c r="E20" i="10"/>
  <c r="I20" i="10"/>
  <c r="D15" i="10"/>
  <c r="E15" i="10"/>
  <c r="I15" i="10"/>
  <c r="D12" i="10"/>
  <c r="I12" i="10"/>
  <c r="D13" i="10"/>
  <c r="E13" i="10"/>
  <c r="I13" i="10"/>
  <c r="D14" i="10"/>
  <c r="E14" i="10"/>
  <c r="I14" i="10"/>
  <c r="D10" i="10"/>
  <c r="E10" i="10"/>
  <c r="I10" i="10"/>
  <c r="D5" i="10"/>
  <c r="E5" i="10"/>
  <c r="I5" i="10"/>
  <c r="D6" i="10"/>
  <c r="E6" i="10"/>
  <c r="I6" i="10"/>
  <c r="D7" i="10"/>
  <c r="E7" i="10"/>
  <c r="I7" i="10"/>
  <c r="D8" i="10"/>
  <c r="E8" i="10"/>
  <c r="I8" i="10"/>
  <c r="D9" i="10"/>
  <c r="E9" i="10"/>
  <c r="I9" i="10"/>
  <c r="I16" i="10"/>
  <c r="A28" i="10"/>
  <c r="I28" i="10"/>
  <c r="D21" i="10"/>
  <c r="E21" i="10"/>
  <c r="I21" i="10"/>
  <c r="D22" i="10"/>
  <c r="E22" i="10"/>
  <c r="I22" i="10"/>
  <c r="I27" i="10"/>
  <c r="I29" i="10"/>
  <c r="I59" i="10"/>
  <c r="F61" i="10"/>
  <c r="G61" i="10"/>
  <c r="I62" i="10"/>
  <c r="I63" i="10"/>
  <c r="D18" i="11"/>
  <c r="E18" i="11"/>
  <c r="I18" i="11"/>
  <c r="D19" i="11"/>
  <c r="E19" i="11"/>
  <c r="I19" i="11"/>
  <c r="D20" i="11"/>
  <c r="E20" i="11"/>
  <c r="I20" i="11"/>
  <c r="D15" i="11"/>
  <c r="E15" i="11"/>
  <c r="I15" i="11"/>
  <c r="D12" i="11"/>
  <c r="I12" i="11"/>
  <c r="D13" i="11"/>
  <c r="E13" i="11"/>
  <c r="I13" i="11"/>
  <c r="D14" i="11"/>
  <c r="E14" i="11"/>
  <c r="I14" i="11"/>
  <c r="D10" i="11"/>
  <c r="E10" i="11"/>
  <c r="I10" i="11"/>
  <c r="D5" i="11"/>
  <c r="E5" i="11"/>
  <c r="I5" i="11"/>
  <c r="D6" i="11"/>
  <c r="E6" i="11"/>
  <c r="I6" i="11"/>
  <c r="D7" i="11"/>
  <c r="E7" i="11"/>
  <c r="I7" i="11"/>
  <c r="D8" i="11"/>
  <c r="E8" i="11"/>
  <c r="I8" i="11"/>
  <c r="D9" i="11"/>
  <c r="E9" i="11"/>
  <c r="I9" i="11"/>
  <c r="I16" i="11"/>
  <c r="A28" i="11"/>
  <c r="I28" i="11"/>
  <c r="D21" i="11"/>
  <c r="E21" i="11"/>
  <c r="I21" i="11"/>
  <c r="D22" i="11"/>
  <c r="E22" i="11"/>
  <c r="I22" i="11"/>
  <c r="I27" i="11"/>
  <c r="I29" i="11"/>
  <c r="I59" i="11"/>
  <c r="F61" i="11"/>
  <c r="G61" i="11"/>
  <c r="I62" i="11"/>
  <c r="I63" i="11"/>
  <c r="I69" i="6"/>
  <c r="J15" i="10"/>
  <c r="J12" i="10"/>
  <c r="J13" i="10"/>
  <c r="J14" i="10"/>
  <c r="J10" i="10"/>
  <c r="J5" i="10"/>
  <c r="J6" i="10"/>
  <c r="J7" i="10"/>
  <c r="J8" i="10"/>
  <c r="J9" i="10"/>
  <c r="J16" i="10"/>
  <c r="J28" i="10"/>
  <c r="J59" i="10"/>
  <c r="F62" i="10"/>
  <c r="E62" i="10"/>
  <c r="G62" i="10"/>
  <c r="J62" i="10"/>
  <c r="J63" i="10"/>
  <c r="J15" i="11"/>
  <c r="J12" i="11"/>
  <c r="J13" i="11"/>
  <c r="J14" i="11"/>
  <c r="J10" i="11"/>
  <c r="J5" i="11"/>
  <c r="J6" i="11"/>
  <c r="J7" i="11"/>
  <c r="J8" i="11"/>
  <c r="J9" i="11"/>
  <c r="J16" i="11"/>
  <c r="J28" i="11"/>
  <c r="J59" i="11"/>
  <c r="F62" i="11"/>
  <c r="E62" i="11"/>
  <c r="G62" i="11"/>
  <c r="J62" i="11"/>
  <c r="J63" i="11"/>
  <c r="I70" i="6"/>
  <c r="K15" i="9"/>
  <c r="K12" i="9"/>
  <c r="K13" i="9"/>
  <c r="K14" i="9"/>
  <c r="K10" i="9"/>
  <c r="K5" i="9"/>
  <c r="K6" i="9"/>
  <c r="K7" i="9"/>
  <c r="K8" i="9"/>
  <c r="K9" i="9"/>
  <c r="K16" i="9"/>
  <c r="K28" i="9"/>
  <c r="K27" i="9"/>
  <c r="K44" i="9"/>
  <c r="K52" i="9"/>
  <c r="K60" i="9"/>
  <c r="K61" i="9"/>
  <c r="K65" i="9"/>
  <c r="K15" i="10"/>
  <c r="K12" i="10"/>
  <c r="K13" i="10"/>
  <c r="K14" i="10"/>
  <c r="K10" i="10"/>
  <c r="K5" i="10"/>
  <c r="K6" i="10"/>
  <c r="K7" i="10"/>
  <c r="K8" i="10"/>
  <c r="K9" i="10"/>
  <c r="K16" i="10"/>
  <c r="K28" i="10"/>
  <c r="K59" i="10"/>
  <c r="K63" i="10"/>
  <c r="K15" i="11"/>
  <c r="K12" i="11"/>
  <c r="K13" i="11"/>
  <c r="K14" i="11"/>
  <c r="K10" i="11"/>
  <c r="K5" i="11"/>
  <c r="K6" i="11"/>
  <c r="K7" i="11"/>
  <c r="K8" i="11"/>
  <c r="K9" i="11"/>
  <c r="K16" i="11"/>
  <c r="K28" i="11"/>
  <c r="K59" i="11"/>
  <c r="K63" i="11"/>
  <c r="K65" i="6"/>
  <c r="I71" i="6"/>
  <c r="I72" i="6"/>
  <c r="G64" i="6"/>
  <c r="J64" i="6"/>
  <c r="G63" i="6"/>
  <c r="I64" i="6"/>
  <c r="I71" i="9"/>
  <c r="I72" i="9"/>
  <c r="F63" i="6"/>
  <c r="R26" i="1"/>
  <c r="R26" i="7"/>
  <c r="R26" i="9"/>
  <c r="R26" i="10"/>
  <c r="R26" i="11"/>
  <c r="R25" i="1"/>
  <c r="R25" i="7"/>
  <c r="R25" i="9"/>
  <c r="R25" i="10"/>
  <c r="R25" i="11"/>
  <c r="K38" i="1"/>
  <c r="R15" i="1"/>
  <c r="R16" i="1"/>
  <c r="R17" i="1"/>
  <c r="R18" i="1"/>
  <c r="R19" i="1"/>
  <c r="R20" i="1"/>
  <c r="R21" i="1"/>
  <c r="R22" i="1"/>
  <c r="R23" i="1"/>
  <c r="K38" i="7"/>
  <c r="R15" i="7"/>
  <c r="R16" i="7"/>
  <c r="R17" i="7"/>
  <c r="R18" i="7"/>
  <c r="R19" i="7"/>
  <c r="R20" i="7"/>
  <c r="R21" i="7"/>
  <c r="R22" i="7"/>
  <c r="R23" i="7"/>
  <c r="K38" i="9"/>
  <c r="R15" i="9"/>
  <c r="R16" i="9"/>
  <c r="R17" i="9"/>
  <c r="R18" i="9"/>
  <c r="R19" i="9"/>
  <c r="R20" i="9"/>
  <c r="R21" i="9"/>
  <c r="R22" i="9"/>
  <c r="R23" i="9"/>
  <c r="R23" i="10"/>
  <c r="R23" i="11"/>
  <c r="R22" i="10"/>
  <c r="R22" i="11"/>
  <c r="R21" i="10"/>
  <c r="R21" i="11"/>
  <c r="R20" i="10"/>
  <c r="R20" i="11"/>
  <c r="R19" i="10"/>
  <c r="R19" i="11"/>
  <c r="R18" i="10"/>
  <c r="R18" i="11"/>
  <c r="R17" i="10"/>
  <c r="R17" i="11"/>
  <c r="R16" i="10"/>
  <c r="R16" i="11"/>
  <c r="R15" i="10"/>
  <c r="R15" i="11"/>
  <c r="R7" i="1"/>
  <c r="R8" i="1"/>
  <c r="R9" i="1"/>
  <c r="R10" i="1"/>
  <c r="R11" i="1"/>
  <c r="R12" i="1"/>
  <c r="R13" i="1"/>
  <c r="R7" i="7"/>
  <c r="R8" i="7"/>
  <c r="R9" i="7"/>
  <c r="R10" i="7"/>
  <c r="R11" i="7"/>
  <c r="R12" i="7"/>
  <c r="R13" i="7"/>
  <c r="R7" i="9"/>
  <c r="R8" i="9"/>
  <c r="R9" i="9"/>
  <c r="R10" i="9"/>
  <c r="R11" i="9"/>
  <c r="R12" i="9"/>
  <c r="R13" i="9"/>
  <c r="R7" i="10"/>
  <c r="R9" i="10"/>
  <c r="R10" i="10"/>
  <c r="R13" i="10"/>
  <c r="R7" i="11"/>
  <c r="R9" i="11"/>
  <c r="R10" i="11"/>
  <c r="R13" i="11"/>
  <c r="R12" i="10"/>
  <c r="R12" i="11"/>
  <c r="R11" i="10"/>
  <c r="R11" i="11"/>
  <c r="R8" i="10"/>
  <c r="R8" i="11"/>
  <c r="P26" i="11"/>
  <c r="Q26" i="11"/>
  <c r="S26" i="11"/>
  <c r="P26" i="10"/>
  <c r="Q26" i="10"/>
  <c r="S26" i="10"/>
  <c r="P26" i="9"/>
  <c r="Q26" i="9"/>
  <c r="S26" i="9"/>
  <c r="P26" i="7"/>
  <c r="Q26" i="7"/>
  <c r="S26" i="7"/>
  <c r="Q26" i="1"/>
  <c r="P26" i="1"/>
  <c r="S26" i="1"/>
  <c r="Q7" i="1"/>
  <c r="Q8" i="1"/>
  <c r="Q9" i="1"/>
  <c r="Q10" i="1"/>
  <c r="Q11" i="1"/>
  <c r="Q12" i="1"/>
  <c r="Q13" i="1"/>
  <c r="Q15" i="1"/>
  <c r="Q16" i="1"/>
  <c r="Q17" i="1"/>
  <c r="Q18" i="1"/>
  <c r="Q19" i="1"/>
  <c r="Q20" i="1"/>
  <c r="Q21" i="1"/>
  <c r="Q22" i="1"/>
  <c r="Q23" i="1"/>
  <c r="Q25" i="1"/>
  <c r="Q7" i="7"/>
  <c r="Q8" i="7"/>
  <c r="Q9" i="7"/>
  <c r="Q10" i="7"/>
  <c r="Q11" i="7"/>
  <c r="Q12" i="7"/>
  <c r="Q13" i="7"/>
  <c r="Q15" i="7"/>
  <c r="Q16" i="7"/>
  <c r="Q17" i="7"/>
  <c r="Q18" i="7"/>
  <c r="Q19" i="7"/>
  <c r="Q20" i="7"/>
  <c r="Q21" i="7"/>
  <c r="Q22" i="7"/>
  <c r="Q23" i="7"/>
  <c r="Q25" i="7"/>
  <c r="Q7" i="9"/>
  <c r="Q8" i="9"/>
  <c r="Q9" i="9"/>
  <c r="Q10" i="9"/>
  <c r="Q11" i="9"/>
  <c r="Q12" i="9"/>
  <c r="Q13" i="9"/>
  <c r="Q15" i="9"/>
  <c r="Q16" i="9"/>
  <c r="Q17" i="9"/>
  <c r="Q18" i="9"/>
  <c r="Q19" i="9"/>
  <c r="Q20" i="9"/>
  <c r="Q21" i="9"/>
  <c r="Q22" i="9"/>
  <c r="Q23" i="9"/>
  <c r="Q25" i="9"/>
  <c r="Q7" i="10"/>
  <c r="Q8" i="10"/>
  <c r="Q9" i="10"/>
  <c r="Q10" i="10"/>
  <c r="Q11" i="10"/>
  <c r="Q12" i="10"/>
  <c r="Q13" i="10"/>
  <c r="Q15" i="10"/>
  <c r="Q16" i="10"/>
  <c r="Q17" i="10"/>
  <c r="Q18" i="10"/>
  <c r="Q19" i="10"/>
  <c r="Q20" i="10"/>
  <c r="Q21" i="10"/>
  <c r="Q22" i="10"/>
  <c r="Q23" i="10"/>
  <c r="Q25" i="10"/>
  <c r="Q7" i="11"/>
  <c r="Q8" i="11"/>
  <c r="Q9" i="11"/>
  <c r="Q10" i="11"/>
  <c r="Q11" i="11"/>
  <c r="Q12" i="11"/>
  <c r="Q13" i="11"/>
  <c r="Q15" i="11"/>
  <c r="Q16" i="11"/>
  <c r="Q17" i="11"/>
  <c r="Q18" i="11"/>
  <c r="Q19" i="11"/>
  <c r="Q20" i="11"/>
  <c r="Q21" i="11"/>
  <c r="Q22" i="11"/>
  <c r="Q23" i="11"/>
  <c r="Q25" i="11"/>
  <c r="P25" i="1"/>
  <c r="P25" i="7"/>
  <c r="P25" i="9"/>
  <c r="P25" i="10"/>
  <c r="P25" i="11"/>
  <c r="P15" i="1"/>
  <c r="P16" i="1"/>
  <c r="P17" i="1"/>
  <c r="P18" i="1"/>
  <c r="P19" i="1"/>
  <c r="P20" i="1"/>
  <c r="P21" i="1"/>
  <c r="P22" i="1"/>
  <c r="P23" i="1"/>
  <c r="P15" i="7"/>
  <c r="P16" i="7"/>
  <c r="P17" i="7"/>
  <c r="P18" i="7"/>
  <c r="P19" i="7"/>
  <c r="P20" i="7"/>
  <c r="P21" i="7"/>
  <c r="P22" i="7"/>
  <c r="P23" i="7"/>
  <c r="P15" i="9"/>
  <c r="P16" i="9"/>
  <c r="P17" i="9"/>
  <c r="P18" i="9"/>
  <c r="P19" i="9"/>
  <c r="P20" i="9"/>
  <c r="P21" i="9"/>
  <c r="P22" i="9"/>
  <c r="P23" i="9"/>
  <c r="P23" i="10"/>
  <c r="P23" i="11"/>
  <c r="P22" i="10"/>
  <c r="P22" i="11"/>
  <c r="P21" i="10"/>
  <c r="P21" i="11"/>
  <c r="P20" i="10"/>
  <c r="P20" i="11"/>
  <c r="P19" i="10"/>
  <c r="P19" i="11"/>
  <c r="P18" i="10"/>
  <c r="P18" i="11"/>
  <c r="P17" i="10"/>
  <c r="P17" i="11"/>
  <c r="P16" i="10"/>
  <c r="P16" i="11"/>
  <c r="P15" i="10"/>
  <c r="P15" i="11"/>
  <c r="P7" i="1"/>
  <c r="P9" i="1"/>
  <c r="P10" i="1"/>
  <c r="P11" i="1"/>
  <c r="P12" i="1"/>
  <c r="P13" i="1"/>
  <c r="P7" i="7"/>
  <c r="P8" i="7"/>
  <c r="P9" i="7"/>
  <c r="P10" i="7"/>
  <c r="P11" i="7"/>
  <c r="P12" i="7"/>
  <c r="P13" i="7"/>
  <c r="P7" i="9"/>
  <c r="P8" i="9"/>
  <c r="P9" i="9"/>
  <c r="P10" i="9"/>
  <c r="P11" i="9"/>
  <c r="P12" i="9"/>
  <c r="P13" i="9"/>
  <c r="P7" i="10"/>
  <c r="P9" i="10"/>
  <c r="P10" i="10"/>
  <c r="P11" i="10"/>
  <c r="P13" i="10"/>
  <c r="P7" i="11"/>
  <c r="P9" i="11"/>
  <c r="P10" i="11"/>
  <c r="P11" i="11"/>
  <c r="P13" i="11"/>
  <c r="P12" i="10"/>
  <c r="P12" i="11"/>
  <c r="P8" i="10"/>
  <c r="P8" i="11"/>
  <c r="Q7" i="6"/>
  <c r="R7" i="6"/>
  <c r="Q8" i="6"/>
  <c r="R8" i="6"/>
  <c r="Q9" i="6"/>
  <c r="R9" i="6"/>
  <c r="Q10" i="6"/>
  <c r="R10" i="6"/>
  <c r="Q11" i="6"/>
  <c r="R11" i="6"/>
  <c r="Q12" i="6"/>
  <c r="R12" i="6"/>
  <c r="Q13" i="6"/>
  <c r="R13" i="6"/>
  <c r="Q15" i="6"/>
  <c r="R15" i="6"/>
  <c r="Q16" i="6"/>
  <c r="R16" i="6"/>
  <c r="Q17" i="6"/>
  <c r="R17" i="6"/>
  <c r="Q18" i="6"/>
  <c r="R18" i="6"/>
  <c r="Q19" i="6"/>
  <c r="R19" i="6"/>
  <c r="Q20" i="6"/>
  <c r="R20" i="6"/>
  <c r="Q21" i="6"/>
  <c r="R21" i="6"/>
  <c r="Q22" i="6"/>
  <c r="R22" i="6"/>
  <c r="Q23" i="6"/>
  <c r="R23" i="6"/>
  <c r="Q25" i="6"/>
  <c r="R25" i="6"/>
  <c r="Q26" i="6"/>
  <c r="R26" i="6"/>
  <c r="P8" i="6"/>
  <c r="P9" i="6"/>
  <c r="P10" i="6"/>
  <c r="P11" i="6"/>
  <c r="P12" i="6"/>
  <c r="P13" i="6"/>
  <c r="P15" i="6"/>
  <c r="P16" i="6"/>
  <c r="P17" i="6"/>
  <c r="P18" i="6"/>
  <c r="P19" i="6"/>
  <c r="P20" i="6"/>
  <c r="P21" i="6"/>
  <c r="P22" i="6"/>
  <c r="P23" i="6"/>
  <c r="P25" i="6"/>
  <c r="P26" i="6"/>
  <c r="S26" i="6"/>
  <c r="K29" i="7"/>
  <c r="K29" i="9"/>
  <c r="J27" i="10"/>
  <c r="J29" i="10"/>
  <c r="K27" i="10"/>
  <c r="K29" i="10"/>
  <c r="J27" i="11"/>
  <c r="J29" i="11"/>
  <c r="K27" i="11"/>
  <c r="K29" i="11"/>
  <c r="K29" i="1"/>
  <c r="E25" i="10"/>
  <c r="I25" i="10"/>
  <c r="I23" i="10"/>
  <c r="E24" i="10"/>
  <c r="I24" i="10"/>
  <c r="E26" i="10"/>
  <c r="I26" i="10"/>
  <c r="E25" i="11"/>
  <c r="I25" i="11"/>
  <c r="I23" i="11"/>
  <c r="E24" i="11"/>
  <c r="I24" i="11"/>
  <c r="E26" i="11"/>
  <c r="I26" i="11"/>
  <c r="P7" i="6"/>
  <c r="K36" i="10"/>
  <c r="K50" i="10"/>
  <c r="J36" i="10"/>
  <c r="J50" i="10"/>
  <c r="I36" i="10"/>
  <c r="I44" i="10"/>
  <c r="I45" i="10"/>
  <c r="I46" i="10"/>
  <c r="I47" i="10"/>
  <c r="I48" i="10"/>
  <c r="I49" i="10"/>
  <c r="I50" i="10"/>
  <c r="K36" i="11"/>
  <c r="K50" i="11"/>
  <c r="J36" i="11"/>
  <c r="J50" i="11"/>
  <c r="I36" i="11"/>
  <c r="I44" i="11"/>
  <c r="I45" i="11"/>
  <c r="I46" i="11"/>
  <c r="I47" i="11"/>
  <c r="I48" i="11"/>
  <c r="I49" i="11"/>
  <c r="I50" i="11"/>
  <c r="K52" i="6"/>
  <c r="I29" i="6"/>
  <c r="I38" i="6"/>
  <c r="K38" i="6"/>
  <c r="I58" i="10"/>
  <c r="J42" i="10"/>
  <c r="J58" i="10"/>
  <c r="I38" i="10"/>
  <c r="I42" i="10"/>
  <c r="I58" i="11"/>
  <c r="J42" i="11"/>
  <c r="J58" i="11"/>
  <c r="I38" i="11"/>
  <c r="I42" i="11"/>
  <c r="K42" i="10"/>
  <c r="K42" i="11"/>
  <c r="I68" i="11"/>
  <c r="I67" i="11"/>
  <c r="K58" i="11"/>
  <c r="I69" i="11"/>
  <c r="I70" i="11"/>
  <c r="I28" i="6"/>
  <c r="I21" i="6"/>
  <c r="J73" i="9"/>
  <c r="K71" i="10"/>
  <c r="K71" i="11"/>
  <c r="J73" i="6"/>
  <c r="J73" i="7"/>
  <c r="A66" i="7"/>
  <c r="A66" i="9"/>
  <c r="A64" i="10"/>
  <c r="A64" i="11"/>
  <c r="A66" i="6"/>
  <c r="M59" i="1"/>
  <c r="M58" i="7"/>
  <c r="M59" i="7"/>
  <c r="M58" i="9"/>
  <c r="M59" i="9"/>
  <c r="M56" i="10"/>
  <c r="M57" i="10"/>
  <c r="M56" i="11"/>
  <c r="M57" i="11"/>
  <c r="K58" i="10"/>
  <c r="F64" i="6"/>
  <c r="K61" i="6"/>
  <c r="K60" i="6"/>
  <c r="J29" i="6"/>
  <c r="K29" i="6"/>
  <c r="J27" i="6"/>
  <c r="K27" i="6"/>
  <c r="J28" i="6"/>
  <c r="K28" i="6"/>
  <c r="I27" i="6"/>
  <c r="I22" i="6"/>
  <c r="J22" i="6"/>
  <c r="K22" i="6"/>
  <c r="I23" i="6"/>
  <c r="J23" i="6"/>
  <c r="K23" i="6"/>
  <c r="I24" i="6"/>
  <c r="J24" i="6"/>
  <c r="K24" i="6"/>
  <c r="J6" i="6"/>
  <c r="J5" i="6"/>
  <c r="I18" i="6"/>
  <c r="J18" i="6"/>
  <c r="K18" i="6"/>
  <c r="B18" i="6"/>
  <c r="I67" i="10"/>
  <c r="I68" i="10"/>
  <c r="I16" i="6"/>
  <c r="I19" i="6"/>
  <c r="I20" i="6"/>
  <c r="I25" i="6"/>
  <c r="I26" i="6"/>
  <c r="J19" i="6"/>
  <c r="J20" i="6"/>
  <c r="J21" i="6"/>
  <c r="J25" i="6"/>
  <c r="J26" i="6"/>
  <c r="K19" i="6"/>
  <c r="K20" i="6"/>
  <c r="K21" i="6"/>
  <c r="K25" i="6"/>
  <c r="K26" i="6"/>
  <c r="J16" i="6"/>
  <c r="K36" i="6"/>
  <c r="K37" i="6"/>
  <c r="K16" i="6"/>
  <c r="K59" i="6"/>
  <c r="N59" i="1"/>
  <c r="N58" i="7"/>
  <c r="A1" i="7"/>
  <c r="A1" i="10"/>
  <c r="A1" i="9"/>
  <c r="A1" i="6"/>
  <c r="A2" i="7"/>
  <c r="B21" i="6"/>
  <c r="B20" i="6"/>
  <c r="B24" i="6"/>
  <c r="B25" i="6"/>
  <c r="B26" i="6"/>
  <c r="B19" i="6"/>
  <c r="K57" i="6"/>
  <c r="K58" i="6"/>
  <c r="K54" i="6"/>
  <c r="K55" i="6"/>
  <c r="K56" i="6"/>
  <c r="A2" i="11"/>
  <c r="A1" i="11"/>
  <c r="A2" i="10"/>
  <c r="A2" i="9"/>
  <c r="K51" i="6"/>
  <c r="K50" i="6"/>
  <c r="K49" i="6"/>
  <c r="K48" i="6"/>
  <c r="K47" i="6"/>
  <c r="K46" i="6"/>
  <c r="K44" i="6"/>
  <c r="A2" i="6"/>
  <c r="E5" i="6"/>
  <c r="E6" i="6"/>
  <c r="E7" i="6"/>
  <c r="E8" i="6"/>
  <c r="E9" i="6"/>
  <c r="E10" i="6"/>
  <c r="E13" i="6"/>
  <c r="E14" i="6"/>
  <c r="E15" i="6"/>
  <c r="B15" i="6"/>
  <c r="B14" i="6"/>
  <c r="B13" i="6"/>
  <c r="E12" i="6"/>
  <c r="B12" i="6"/>
  <c r="B10" i="6"/>
  <c r="B9" i="6"/>
  <c r="B8" i="6"/>
  <c r="B7" i="6"/>
  <c r="B6" i="6"/>
  <c r="B5" i="6"/>
  <c r="E12" i="1"/>
  <c r="E12" i="7"/>
  <c r="E12" i="9"/>
  <c r="E12" i="10"/>
  <c r="J8" i="6"/>
  <c r="K8" i="6"/>
  <c r="I8" i="6"/>
  <c r="J15" i="6"/>
  <c r="K15" i="6"/>
  <c r="I15" i="6"/>
  <c r="I7" i="6"/>
  <c r="J7" i="6"/>
  <c r="K7" i="6"/>
  <c r="I10" i="6"/>
  <c r="K10" i="6"/>
  <c r="J10" i="6"/>
  <c r="K9" i="6"/>
  <c r="J9" i="6"/>
  <c r="I9" i="6"/>
  <c r="I5" i="6"/>
  <c r="K5" i="6"/>
  <c r="K6" i="6"/>
  <c r="I6" i="6"/>
  <c r="E12" i="11"/>
  <c r="I12" i="6"/>
  <c r="J12" i="6"/>
  <c r="K12" i="6"/>
  <c r="I14" i="6"/>
  <c r="J14" i="6"/>
  <c r="K14" i="6"/>
  <c r="J13" i="6"/>
  <c r="K13" i="6"/>
  <c r="I13" i="6"/>
  <c r="N59" i="7"/>
  <c r="N58" i="9"/>
  <c r="N59" i="9"/>
  <c r="N56" i="10"/>
  <c r="N57" i="10"/>
  <c r="N56" i="11"/>
  <c r="N57" i="11"/>
  <c r="I69" i="10"/>
  <c r="I70" i="10"/>
  <c r="L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21" authorId="0" shapeId="0" xr:uid="{76A6D1EF-8B68-4771-A62A-A2F8C07DA6C5}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minimum requirement $20,000 for a 9-month academic year to be paid in 10 check payments (Updated 4.8.2024)</t>
        </r>
      </text>
    </comment>
    <comment ref="G21" authorId="0" shapeId="0" xr:uid="{1AE2FF31-8404-495C-9C71-F5809769FD5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Academic Year
9 months of work (start date: faculty return to end date: grades due) = 10 check payments</t>
        </r>
      </text>
    </comment>
    <comment ref="H21" authorId="0" shapeId="0" xr:uid="{6958492F-7FF7-40A3-8398-D2979F5B41B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Summer semester
2 months of work (June 1 to July 31) = 2 check payments</t>
        </r>
      </text>
    </comment>
    <comment ref="E22" authorId="0" shapeId="0" xr:uid="{288658A4-D0F4-4F4B-B309-FBA27010D872}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minimum requirement $11,500 for a 9-month academic year to be paid in 10 check payments (Updated 4.8.2024)</t>
        </r>
      </text>
    </comment>
    <comment ref="G22" authorId="0" shapeId="0" xr:uid="{0EDFF657-08AC-499C-B74F-572DC02E4F6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Academic Year
9 months of work (start date: faculty return to end date: grades due) = 10 check payments</t>
        </r>
      </text>
    </comment>
    <comment ref="H22" authorId="0" shapeId="0" xr:uid="{9337F66F-E110-4DEC-977D-511D152B8A9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Summer semester
2 months of work (June 1 to July 31) = 2 check payments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21" authorId="0" shapeId="0" xr:uid="{A68E9444-6ADE-4593-A97F-1490F69974A9}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minimum requirement $20,000 for a 9-month academic year to be paid in 10 check payments (Updated 4.8.2024)</t>
        </r>
      </text>
    </comment>
    <comment ref="G21" authorId="0" shapeId="0" xr:uid="{930FE18B-0987-4970-A580-F67D162A99C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Academic Year
9 months of work (start date: faculty return to end date: grades due) = 10 check payments</t>
        </r>
      </text>
    </comment>
    <comment ref="H21" authorId="0" shapeId="0" xr:uid="{ABA877CF-2C2E-47FB-A6E4-096EC543385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Summer semester
2 months of work (June 1 to July 31) = 2 check payments</t>
        </r>
      </text>
    </comment>
    <comment ref="E22" authorId="0" shapeId="0" xr:uid="{FF1BEFDB-7C3D-44BA-A7AE-B0BC23B19A08}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minimum requirement $11,500 for a 9-month academic year to be paid in 10 check payments (Updated 4.8.2024)</t>
        </r>
      </text>
    </comment>
    <comment ref="G22" authorId="0" shapeId="0" xr:uid="{B5283EEF-B962-4708-A317-04C5FF77D20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Academic Year
9 months of work (start date: faculty return to end date: grades due) = 10 check payments</t>
        </r>
      </text>
    </comment>
    <comment ref="H22" authorId="0" shapeId="0" xr:uid="{32B4B580-4D3B-4FD8-8C06-DE87E639DEE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Summer semester
2 months of work (June 1 to July 31) = 2 check payments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21" authorId="0" shapeId="0" xr:uid="{6A07016A-6D2D-48E0-942A-9245C36C28F0}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minimum requirement $20,000 for a 9-month academic year to be paid in 10 check payments (Updated 4.8.2024)</t>
        </r>
      </text>
    </comment>
    <comment ref="G21" authorId="0" shapeId="0" xr:uid="{3001B246-2AD6-41EF-9151-A3D63B4FE0F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Academic Year
9 months of work (start date: faculty return to end date: grades due) = 10 check payments</t>
        </r>
      </text>
    </comment>
    <comment ref="H21" authorId="0" shapeId="0" xr:uid="{C0F33AF1-3230-43F6-B6B1-8C5A344864E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Summer semester
2 months of work (June 1 to July 31) = 2 check payments</t>
        </r>
      </text>
    </comment>
    <comment ref="E22" authorId="0" shapeId="0" xr:uid="{A53044A6-C490-4FFD-8ED9-621C4692FAFE}">
      <text>
        <r>
          <rPr>
            <b/>
            <sz val="9"/>
            <color rgb="FF000000"/>
            <rFont val="Tahoma"/>
            <family val="2"/>
          </rPr>
          <t>Author:</t>
        </r>
        <r>
          <rPr>
            <sz val="9"/>
            <color rgb="FF000000"/>
            <rFont val="Tahoma"/>
            <family val="2"/>
          </rPr>
          <t xml:space="preserve">
minimum requirement $11,500 for a 9-month academic year to be paid in 10 check payments (Updated 4.8.2024)</t>
        </r>
      </text>
    </comment>
    <comment ref="G22" authorId="0" shapeId="0" xr:uid="{E2B7006D-792C-4EBD-90C2-569453F4595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Academic Year
9 months of work (start date: faculty return to end date: grades due) = 10 check payments</t>
        </r>
      </text>
    </comment>
    <comment ref="H22" authorId="0" shapeId="0" xr:uid="{8FD10BB8-0C27-4572-AD7B-FDDB4C66F69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Summer semester
2 months of work (June 1 to July 31) = 2 check payments</t>
        </r>
      </text>
    </comment>
  </commentList>
</comments>
</file>

<file path=xl/sharedStrings.xml><?xml version="1.0" encoding="utf-8"?>
<sst xmlns="http://schemas.openxmlformats.org/spreadsheetml/2006/main" count="794" uniqueCount="147">
  <si>
    <t>TOTAL PERMANENT EQUIPMENT</t>
  </si>
  <si>
    <t>Rate</t>
  </si>
  <si>
    <t>Total</t>
  </si>
  <si>
    <t>)  UNDERGRADUATE STUDENTS</t>
  </si>
  <si>
    <t>)  OTHER PROFESSIONALS (TECHNICIAN, PROGRAMMER, ETC.)</t>
  </si>
  <si>
    <t>Salary</t>
  </si>
  <si>
    <t>Monthly</t>
  </si>
  <si>
    <r>
      <t xml:space="preserve">OTHER PERSONNEL </t>
    </r>
    <r>
      <rPr>
        <sz val="7"/>
        <rFont val="Arial"/>
        <family val="2"/>
      </rPr>
      <t>(</t>
    </r>
    <r>
      <rPr>
        <i/>
        <sz val="7"/>
        <rFont val="Arial"/>
        <family val="2"/>
      </rPr>
      <t>SHOW QUANTITY IN PARENTHESES)</t>
    </r>
  </si>
  <si>
    <t>(</t>
  </si>
  <si>
    <r>
      <t>TRAVEL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>(LIST ON BUDGET EXPLANATION PAGE)</t>
    </r>
  </si>
  <si>
    <t>DOMESTIC (INCLUDE CANADA, MEXICO, AND U.S. POSSESSIONS)</t>
  </si>
  <si>
    <t>FOREIGN</t>
  </si>
  <si>
    <t>PARTICIPANT SUPPORT COSTS</t>
  </si>
  <si>
    <t>TRAVEL</t>
  </si>
  <si>
    <t>SUBSISTENCE</t>
  </si>
  <si>
    <t>OTHER</t>
  </si>
  <si>
    <r>
      <t xml:space="preserve">OTHER DIRECT COSTS </t>
    </r>
    <r>
      <rPr>
        <i/>
        <sz val="7"/>
        <rFont val="Arial"/>
        <family val="2"/>
      </rPr>
      <t>(ITEMIZE ON BUDGET EXPLANATION PAGE)</t>
    </r>
  </si>
  <si>
    <t>TOTAL DIRECT COSTS</t>
  </si>
  <si>
    <t>TOTAL OTHER DIRECT COSTS</t>
  </si>
  <si>
    <t>TOTAL SENIOR PERSONNEL</t>
  </si>
  <si>
    <t>1)</t>
  </si>
  <si>
    <t>2)</t>
  </si>
  <si>
    <t>3)</t>
  </si>
  <si>
    <t>4)</t>
  </si>
  <si>
    <t>5)</t>
  </si>
  <si>
    <t>SENIOR PERSONNEL</t>
  </si>
  <si>
    <t>EFFORT</t>
  </si>
  <si>
    <t>TOTAL PARTICIPANT SUPPORT COSTS</t>
  </si>
  <si>
    <t>6)</t>
  </si>
  <si>
    <t>TOTAL SUBCONTRACTS/SUBAWARDS</t>
  </si>
  <si>
    <t>SUBAWARDS/SUBCONTRACTS</t>
  </si>
  <si>
    <t>Entity:</t>
  </si>
  <si>
    <t xml:space="preserve"> OTHER</t>
  </si>
  <si>
    <t>Year 1</t>
  </si>
  <si>
    <t>12 Month Employees</t>
  </si>
  <si>
    <t>9 Month Employees</t>
  </si>
  <si>
    <t xml:space="preserve">3) </t>
  </si>
  <si>
    <t>SMR Months</t>
  </si>
  <si>
    <t>CAL Months</t>
  </si>
  <si>
    <t>ACAD  Months</t>
  </si>
  <si>
    <t>Subcontract #1 (amount up to the first $25,000)</t>
  </si>
  <si>
    <t>Subcontract #2 (amount up to the first $25,000)</t>
  </si>
  <si>
    <t>Subcontract #3 (amount up to the first $25,000)</t>
  </si>
  <si>
    <t>Subcontract #4 (amount up to the first $25,000)</t>
  </si>
  <si>
    <t>Subcontract #5 (amount up to the first $25,000)</t>
  </si>
  <si>
    <t>Subcontract amounts over the first $25,000 of each subcontract</t>
  </si>
  <si>
    <t>Year 2</t>
  </si>
  <si>
    <t xml:space="preserve">1)  </t>
  </si>
  <si>
    <t xml:space="preserve">2) </t>
  </si>
  <si>
    <t>Year 3</t>
  </si>
  <si>
    <t>Year 4</t>
  </si>
  <si>
    <t>Year 5</t>
  </si>
  <si>
    <t>Composite</t>
  </si>
  <si>
    <t>)  SECRETARIAL - CLERICAL (If charged directly)</t>
  </si>
  <si>
    <t xml:space="preserve">)  OTHER </t>
  </si>
  <si>
    <t>Cost Share</t>
  </si>
  <si>
    <t xml:space="preserve">DOMESTIC (INCLUDE CANADA, MEXICO, AND U.S. POSSESSIONS) </t>
  </si>
  <si>
    <t xml:space="preserve">PRINCIPAL INVESTIGATOR:  </t>
  </si>
  <si>
    <t xml:space="preserve">FRINGE BENEFITS </t>
  </si>
  <si>
    <t>CAL       
%</t>
  </si>
  <si>
    <t>ACAD  
%</t>
  </si>
  <si>
    <t>Board of Regents Support Fund Requested</t>
  </si>
  <si>
    <t>Total Project Cost</t>
  </si>
  <si>
    <t xml:space="preserve">Base </t>
  </si>
  <si>
    <t>Base</t>
  </si>
  <si>
    <t>LOGAN Budget Form</t>
  </si>
  <si>
    <t>Support Fund Req</t>
  </si>
  <si>
    <t>Institutional Match</t>
  </si>
  <si>
    <t>SUPPLIES</t>
  </si>
  <si>
    <t>Private/Other Match</t>
  </si>
  <si>
    <t>UL Lafayette Institutional Match</t>
  </si>
  <si>
    <t>Support Fund Request</t>
  </si>
  <si>
    <r>
      <t>PERMANENT EQUIPMENT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 xml:space="preserve">(LIST ITEM AND DOLLAR AMOUNT FOR EACH ITEM EXCEEDING $5,000.00. ATTACH ADDITIONAL EXPLANATION PAGES, IF NECESSARY.)  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</t>
    </r>
  </si>
  <si>
    <t xml:space="preserve">TOTAL DIRECT AND F&amp;A COSTS </t>
  </si>
  <si>
    <t>F&amp;A-Cost Share</t>
  </si>
  <si>
    <t xml:space="preserve">TUITION </t>
  </si>
  <si>
    <t>June 01, 2026 - May 31, 2027</t>
  </si>
  <si>
    <t>*Total Request limited to no more than $200,000</t>
  </si>
  <si>
    <t>June 01, 2027 - June 30, 2028</t>
  </si>
  <si>
    <t>TOTAL OTHER PERSONNEL</t>
  </si>
  <si>
    <t>FACILITIES &amp; ADMINISTRATIVE (F&amp;A) COSTS</t>
  </si>
  <si>
    <t xml:space="preserve">TOTAL F&amp;A COSTS </t>
  </si>
  <si>
    <t>Note:  Permanent Equipment, Participant Support Costs, Subcontracts over $25,000, and Tuition are not included in the base for the indirect cost calculation.</t>
  </si>
  <si>
    <r>
      <t xml:space="preserve">FRINGE BENEFITS </t>
    </r>
    <r>
      <rPr>
        <i/>
        <sz val="7"/>
        <rFont val="Arial"/>
        <family val="2"/>
      </rPr>
      <t>for Sr. Personnel</t>
    </r>
  </si>
  <si>
    <t>TOTAL TRAVEL COSTS</t>
  </si>
  <si>
    <t>TOTAL PERSONNEL &amp; FRINGE BENEFITS</t>
  </si>
  <si>
    <t>)  NON-FACULTY RESEARCHER</t>
  </si>
  <si>
    <t>Fall</t>
  </si>
  <si>
    <t>Spring</t>
  </si>
  <si>
    <t>)  GRADUATE STUDENTS: Doctoral-level GRA</t>
  </si>
  <si>
    <t>)  GRADUATE STUDENTS: Masters-level GRA</t>
  </si>
  <si>
    <t>)  GRADUATE STUDENTS: Hourly Rate</t>
  </si>
  <si>
    <t>)  POST DOCTORAL FELLOW</t>
  </si>
  <si>
    <t>*3% salary increase</t>
  </si>
  <si>
    <t xml:space="preserve">F&amp;A </t>
  </si>
  <si>
    <t xml:space="preserve">    STIPENDS             </t>
  </si>
  <si>
    <t xml:space="preserve">each x </t>
  </si>
  <si>
    <t>people</t>
  </si>
  <si>
    <t>#1:</t>
  </si>
  <si>
    <t>Total amount:</t>
  </si>
  <si>
    <t>#2:</t>
  </si>
  <si>
    <t>#3:</t>
  </si>
  <si>
    <t>#4:</t>
  </si>
  <si>
    <t>#5:</t>
  </si>
  <si>
    <t>CONSULTANTS</t>
  </si>
  <si>
    <t>RENTALS</t>
  </si>
  <si>
    <t>PRINTING</t>
  </si>
  <si>
    <t>1. Research</t>
  </si>
  <si>
    <t>2. Clerical</t>
  </si>
  <si>
    <t>3. Subtotal</t>
  </si>
  <si>
    <t>4. Fringe Benefits</t>
  </si>
  <si>
    <t>5. Graduate Asst.</t>
  </si>
  <si>
    <t>6. Student(s)</t>
  </si>
  <si>
    <t>7. Subtotal A</t>
  </si>
  <si>
    <t>Supportive Expenses</t>
  </si>
  <si>
    <t>8. Travel</t>
  </si>
  <si>
    <t>9. Supplies</t>
  </si>
  <si>
    <t>10. Consultants</t>
  </si>
  <si>
    <t>11. Rentals</t>
  </si>
  <si>
    <t>12. Printing</t>
  </si>
  <si>
    <t>13. Equipment</t>
  </si>
  <si>
    <t>14. Other</t>
  </si>
  <si>
    <t>15. Subcontracts</t>
  </si>
  <si>
    <t>16. Subtotal B</t>
  </si>
  <si>
    <t>Overhead</t>
  </si>
  <si>
    <t>17. Overhead</t>
  </si>
  <si>
    <t>18. Total Costs</t>
  </si>
  <si>
    <t>**AUTO POPULATES BASED ON ENTRY IN COLUMNS I, J &amp; K</t>
  </si>
  <si>
    <t>*includes unrecovered F&amp;A</t>
  </si>
  <si>
    <t>*no salary increase to</t>
  </si>
  <si>
    <t>meet yearly decrease</t>
  </si>
  <si>
    <t>requirement</t>
  </si>
  <si>
    <t>* up to 25% academic</t>
  </si>
  <si>
    <t>year plus 2 summer</t>
  </si>
  <si>
    <t>months</t>
  </si>
  <si>
    <t>* must include 25% cash match</t>
  </si>
  <si>
    <t>*Total limited to $200,000</t>
  </si>
  <si>
    <t>YEAR 1</t>
  </si>
  <si>
    <t>YEAR 2</t>
  </si>
  <si>
    <t>YEAR 3</t>
  </si>
  <si>
    <t>associated F&amp;A costs (justification):</t>
  </si>
  <si>
    <t>*equal to or less than Year 1</t>
  </si>
  <si>
    <t>YEARLY TOTALS (SHOULD DECREASE EACH YEAR):</t>
  </si>
  <si>
    <r>
      <t>PERMANENT EQUIPMENT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 xml:space="preserve">(LIST ITEM AND DOLLAR AMOUNT FOR EACH ITEM EXCEEDING $5,000.00)  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</t>
    </r>
  </si>
  <si>
    <r>
      <t xml:space="preserve">SPONSOR:  Louisiana Board of Regents (FY 25-26) </t>
    </r>
    <r>
      <rPr>
        <b/>
        <sz val="9"/>
        <color rgb="FF00B050"/>
        <rFont val="Arial"/>
        <family val="2"/>
      </rPr>
      <t>RD RCS</t>
    </r>
  </si>
  <si>
    <t>)  UNDERGRADUATE STUDENTS: Hourly Rate</t>
  </si>
  <si>
    <t>rev 09.18.25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</si>
</sst>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  <numFmt numFmtId="167" formatCode="[$-409]mmmm\ d\,\ yyyy;@"/>
    <numFmt numFmtId="168" formatCode="&quot;$&quot;#,##0.00"/>
  </numFmts>
  <fonts count="32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7"/>
      <color indexed="22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rgb="FF00B050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b/>
      <i/>
      <sz val="7"/>
      <color rgb="FF0070C0"/>
      <name val="Arial"/>
      <family val="2"/>
    </font>
    <font>
      <b/>
      <i/>
      <sz val="7"/>
      <name val="Arial"/>
      <family val="2"/>
    </font>
    <font>
      <i/>
      <sz val="6"/>
      <name val="Arial"/>
      <family val="2"/>
    </font>
    <font>
      <b/>
      <sz val="7"/>
      <color rgb="FF0070C0"/>
      <name val="Arial"/>
      <family val="2"/>
    </font>
    <font>
      <b/>
      <sz val="7"/>
      <color indexed="30"/>
      <name val="Arial"/>
      <family val="2"/>
    </font>
    <font>
      <sz val="7"/>
      <color rgb="FF00B0F0"/>
      <name val="Arial"/>
      <family val="2"/>
    </font>
    <font>
      <sz val="9"/>
      <color rgb="FFFF0000"/>
      <name val="Arial"/>
      <family val="2"/>
    </font>
    <font>
      <b/>
      <sz val="7"/>
      <color rgb="FF00B0F0"/>
      <name val="Arial"/>
      <family val="2"/>
    </font>
    <font>
      <sz val="7"/>
      <color rgb="FF0070C0"/>
      <name val="Arial"/>
      <family val="2"/>
    </font>
    <font>
      <sz val="7"/>
      <color theme="0" tint="-0.499984740745262"/>
      <name val="Arial"/>
      <family val="2"/>
    </font>
    <font>
      <sz val="7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18">
    <xf numFmtId="0" fontId="0" fillId="0" borderId="0" xfId="0"/>
    <xf numFmtId="0" fontId="2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2" xfId="0" applyFont="1" applyBorder="1"/>
    <xf numFmtId="0" fontId="2" fillId="0" borderId="4" xfId="0" applyFont="1" applyBorder="1"/>
    <xf numFmtId="0" fontId="4" fillId="0" borderId="1" xfId="0" applyFont="1" applyBorder="1"/>
    <xf numFmtId="3" fontId="2" fillId="0" borderId="1" xfId="0" applyNumberFormat="1" applyFont="1" applyBorder="1"/>
    <xf numFmtId="1" fontId="2" fillId="0" borderId="4" xfId="0" applyNumberFormat="1" applyFont="1" applyBorder="1" applyAlignment="1">
      <alignment horizontal="left" inden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indent="1"/>
    </xf>
    <xf numFmtId="0" fontId="2" fillId="0" borderId="4" xfId="0" applyFont="1" applyBorder="1" applyAlignment="1">
      <alignment horizontal="left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/>
    <xf numFmtId="0" fontId="2" fillId="0" borderId="8" xfId="0" applyFont="1" applyBorder="1" applyAlignment="1">
      <alignment horizontal="left"/>
    </xf>
    <xf numFmtId="0" fontId="4" fillId="0" borderId="3" xfId="0" applyFont="1" applyBorder="1"/>
    <xf numFmtId="0" fontId="2" fillId="0" borderId="9" xfId="0" applyFont="1" applyBorder="1"/>
    <xf numFmtId="3" fontId="2" fillId="0" borderId="0" xfId="0" applyNumberFormat="1" applyFont="1"/>
    <xf numFmtId="0" fontId="2" fillId="0" borderId="0" xfId="0" applyFont="1"/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/>
    <xf numFmtId="3" fontId="2" fillId="2" borderId="15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center"/>
    </xf>
    <xf numFmtId="3" fontId="2" fillId="2" borderId="15" xfId="0" applyNumberFormat="1" applyFont="1" applyFill="1" applyBorder="1"/>
    <xf numFmtId="3" fontId="3" fillId="2" borderId="16" xfId="0" applyNumberFormat="1" applyFont="1" applyFill="1" applyBorder="1" applyAlignment="1">
      <alignment horizontal="center"/>
    </xf>
    <xf numFmtId="3" fontId="3" fillId="2" borderId="17" xfId="0" applyNumberFormat="1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165" fontId="2" fillId="0" borderId="20" xfId="1" applyNumberFormat="1" applyFont="1" applyBorder="1" applyAlignment="1">
      <alignment horizontal="left" indent="1"/>
    </xf>
    <xf numFmtId="165" fontId="2" fillId="0" borderId="21" xfId="1" applyNumberFormat="1" applyFont="1" applyBorder="1" applyAlignment="1">
      <alignment horizontal="left" indent="1"/>
    </xf>
    <xf numFmtId="0" fontId="4" fillId="0" borderId="0" xfId="0" applyFont="1"/>
    <xf numFmtId="0" fontId="2" fillId="0" borderId="22" xfId="0" applyFont="1" applyBorder="1" applyAlignment="1">
      <alignment horizontal="left"/>
    </xf>
    <xf numFmtId="0" fontId="2" fillId="0" borderId="4" xfId="0" applyFont="1" applyBorder="1" applyAlignment="1">
      <alignment horizontal="right" indent="1"/>
    </xf>
    <xf numFmtId="0" fontId="2" fillId="2" borderId="20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165" fontId="2" fillId="0" borderId="20" xfId="1" applyNumberFormat="1" applyFont="1" applyBorder="1"/>
    <xf numFmtId="0" fontId="2" fillId="0" borderId="23" xfId="0" applyFont="1" applyBorder="1" applyAlignment="1">
      <alignment horizontal="left"/>
    </xf>
    <xf numFmtId="165" fontId="2" fillId="0" borderId="24" xfId="1" applyNumberFormat="1" applyFont="1" applyBorder="1" applyAlignment="1">
      <alignment horizontal="left" indent="1"/>
    </xf>
    <xf numFmtId="165" fontId="2" fillId="0" borderId="25" xfId="1" applyNumberFormat="1" applyFont="1" applyBorder="1" applyAlignment="1">
      <alignment horizontal="left" indent="1"/>
    </xf>
    <xf numFmtId="0" fontId="2" fillId="2" borderId="24" xfId="0" applyFont="1" applyFill="1" applyBorder="1" applyAlignment="1">
      <alignment horizontal="left" indent="1"/>
    </xf>
    <xf numFmtId="0" fontId="2" fillId="2" borderId="26" xfId="0" applyFont="1" applyFill="1" applyBorder="1" applyAlignment="1">
      <alignment horizontal="left" indent="1"/>
    </xf>
    <xf numFmtId="0" fontId="2" fillId="2" borderId="27" xfId="0" applyFont="1" applyFill="1" applyBorder="1" applyAlignment="1">
      <alignment horizontal="left" indent="1"/>
    </xf>
    <xf numFmtId="0" fontId="2" fillId="0" borderId="2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28" xfId="0" applyFont="1" applyFill="1" applyBorder="1" applyAlignment="1">
      <alignment horizontal="left" indent="1"/>
    </xf>
    <xf numFmtId="165" fontId="2" fillId="2" borderId="26" xfId="1" applyNumberFormat="1" applyFont="1" applyFill="1" applyBorder="1" applyAlignment="1">
      <alignment horizontal="left" indent="1"/>
    </xf>
    <xf numFmtId="165" fontId="2" fillId="2" borderId="27" xfId="1" applyNumberFormat="1" applyFont="1" applyFill="1" applyBorder="1" applyAlignment="1">
      <alignment horizontal="left" indent="1"/>
    </xf>
    <xf numFmtId="0" fontId="2" fillId="2" borderId="10" xfId="0" applyFont="1" applyFill="1" applyBorder="1" applyAlignment="1">
      <alignment horizontal="left" indent="1"/>
    </xf>
    <xf numFmtId="165" fontId="2" fillId="0" borderId="21" xfId="1" applyNumberFormat="1" applyFont="1" applyBorder="1"/>
    <xf numFmtId="0" fontId="2" fillId="0" borderId="29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9" fontId="2" fillId="0" borderId="28" xfId="2" applyFont="1" applyBorder="1" applyAlignment="1">
      <alignment horizontal="left" indent="1"/>
    </xf>
    <xf numFmtId="9" fontId="2" fillId="0" borderId="1" xfId="2" applyFont="1" applyBorder="1" applyAlignment="1">
      <alignment horizontal="left" indent="1"/>
    </xf>
    <xf numFmtId="9" fontId="2" fillId="0" borderId="24" xfId="2" applyFont="1" applyBorder="1" applyAlignment="1">
      <alignment horizontal="left" indent="1"/>
    </xf>
    <xf numFmtId="9" fontId="2" fillId="0" borderId="20" xfId="2" applyFont="1" applyBorder="1" applyAlignment="1">
      <alignment horizontal="left" indent="1"/>
    </xf>
    <xf numFmtId="0" fontId="2" fillId="0" borderId="30" xfId="0" applyFont="1" applyBorder="1" applyAlignment="1">
      <alignment horizontal="center" wrapText="1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2" fillId="0" borderId="34" xfId="0" applyFont="1" applyBorder="1" applyAlignment="1">
      <alignment horizontal="left" indent="1"/>
    </xf>
    <xf numFmtId="0" fontId="2" fillId="2" borderId="14" xfId="0" applyFont="1" applyFill="1" applyBorder="1" applyAlignment="1">
      <alignment horizontal="left" indent="1"/>
    </xf>
    <xf numFmtId="0" fontId="2" fillId="2" borderId="34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0" borderId="35" xfId="0" applyFont="1" applyBorder="1" applyAlignment="1">
      <alignment horizontal="center" wrapText="1"/>
    </xf>
    <xf numFmtId="165" fontId="2" fillId="0" borderId="37" xfId="1" applyNumberFormat="1" applyFont="1" applyBorder="1" applyAlignment="1"/>
    <xf numFmtId="165" fontId="2" fillId="2" borderId="38" xfId="1" applyNumberFormat="1" applyFont="1" applyFill="1" applyBorder="1" applyAlignment="1"/>
    <xf numFmtId="165" fontId="2" fillId="0" borderId="3" xfId="0" applyNumberFormat="1" applyFont="1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8" xfId="0" applyFont="1" applyBorder="1"/>
    <xf numFmtId="1" fontId="2" fillId="0" borderId="4" xfId="0" applyNumberFormat="1" applyFont="1" applyBorder="1" applyAlignment="1">
      <alignment horizontal="center"/>
    </xf>
    <xf numFmtId="165" fontId="2" fillId="0" borderId="20" xfId="1" applyNumberFormat="1" applyFont="1" applyBorder="1" applyAlignment="1">
      <alignment horizontal="left"/>
    </xf>
    <xf numFmtId="165" fontId="2" fillId="0" borderId="21" xfId="1" applyNumberFormat="1" applyFont="1" applyBorder="1" applyAlignment="1">
      <alignment horizontal="left"/>
    </xf>
    <xf numFmtId="165" fontId="2" fillId="0" borderId="24" xfId="1" applyNumberFormat="1" applyFont="1" applyBorder="1" applyAlignment="1">
      <alignment horizontal="left"/>
    </xf>
    <xf numFmtId="165" fontId="2" fillId="0" borderId="25" xfId="1" applyNumberFormat="1" applyFont="1" applyBorder="1" applyAlignment="1">
      <alignment horizontal="left"/>
    </xf>
    <xf numFmtId="9" fontId="2" fillId="0" borderId="28" xfId="2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9" fontId="2" fillId="0" borderId="1" xfId="2" applyFont="1" applyBorder="1" applyAlignment="1">
      <alignment horizontal="center"/>
    </xf>
    <xf numFmtId="9" fontId="2" fillId="0" borderId="24" xfId="2" applyFont="1" applyBorder="1" applyAlignment="1">
      <alignment horizontal="center"/>
    </xf>
    <xf numFmtId="9" fontId="2" fillId="0" borderId="20" xfId="2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2" fillId="0" borderId="39" xfId="0" applyNumberFormat="1" applyFont="1" applyBorder="1" applyAlignment="1">
      <alignment horizontal="left"/>
    </xf>
    <xf numFmtId="42" fontId="2" fillId="0" borderId="39" xfId="0" applyNumberFormat="1" applyFont="1" applyBorder="1" applyAlignment="1">
      <alignment horizontal="left"/>
    </xf>
    <xf numFmtId="42" fontId="2" fillId="0" borderId="39" xfId="0" applyNumberFormat="1" applyFont="1" applyBorder="1"/>
    <xf numFmtId="42" fontId="2" fillId="0" borderId="42" xfId="0" applyNumberFormat="1" applyFont="1" applyBorder="1"/>
    <xf numFmtId="165" fontId="2" fillId="0" borderId="37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2" borderId="44" xfId="0" applyFont="1" applyFill="1" applyBorder="1"/>
    <xf numFmtId="42" fontId="2" fillId="3" borderId="39" xfId="0" applyNumberFormat="1" applyFont="1" applyFill="1" applyBorder="1"/>
    <xf numFmtId="0" fontId="5" fillId="0" borderId="2" xfId="0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12" fillId="0" borderId="32" xfId="0" applyFont="1" applyBorder="1" applyAlignment="1">
      <alignment horizontal="left" indent="1"/>
    </xf>
    <xf numFmtId="0" fontId="5" fillId="0" borderId="7" xfId="0" applyFont="1" applyBorder="1" applyAlignment="1">
      <alignment horizontal="left" indent="1"/>
    </xf>
    <xf numFmtId="165" fontId="2" fillId="3" borderId="38" xfId="1" applyNumberFormat="1" applyFont="1" applyFill="1" applyBorder="1" applyAlignment="1"/>
    <xf numFmtId="165" fontId="2" fillId="3" borderId="37" xfId="1" applyNumberFormat="1" applyFont="1" applyFill="1" applyBorder="1" applyAlignment="1"/>
    <xf numFmtId="166" fontId="2" fillId="0" borderId="1" xfId="3" applyNumberFormat="1" applyFont="1" applyBorder="1" applyAlignment="1">
      <alignment horizontal="left" indent="1"/>
    </xf>
    <xf numFmtId="165" fontId="2" fillId="0" borderId="1" xfId="1" applyNumberFormat="1" applyFont="1" applyBorder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5" fillId="0" borderId="3" xfId="0" applyFont="1" applyBorder="1"/>
    <xf numFmtId="0" fontId="15" fillId="0" borderId="1" xfId="0" applyFont="1" applyBorder="1"/>
    <xf numFmtId="0" fontId="1" fillId="0" borderId="1" xfId="0" applyFont="1" applyBorder="1"/>
    <xf numFmtId="3" fontId="2" fillId="3" borderId="15" xfId="0" applyNumberFormat="1" applyFont="1" applyFill="1" applyBorder="1" applyAlignment="1">
      <alignment horizontal="right"/>
    </xf>
    <xf numFmtId="9" fontId="2" fillId="0" borderId="10" xfId="0" applyNumberFormat="1" applyFont="1" applyBorder="1"/>
    <xf numFmtId="165" fontId="2" fillId="0" borderId="1" xfId="0" applyNumberFormat="1" applyFont="1" applyBorder="1"/>
    <xf numFmtId="0" fontId="16" fillId="0" borderId="1" xfId="0" applyFont="1" applyBorder="1"/>
    <xf numFmtId="0" fontId="2" fillId="0" borderId="9" xfId="0" applyFont="1" applyBorder="1" applyAlignment="1">
      <alignment horizontal="center"/>
    </xf>
    <xf numFmtId="42" fontId="2" fillId="0" borderId="42" xfId="0" applyNumberFormat="1" applyFont="1" applyBorder="1" applyAlignment="1">
      <alignment horizontal="left"/>
    </xf>
    <xf numFmtId="165" fontId="2" fillId="5" borderId="41" xfId="1" applyNumberFormat="1" applyFont="1" applyFill="1" applyBorder="1" applyAlignment="1">
      <alignment horizontal="right"/>
    </xf>
    <xf numFmtId="165" fontId="2" fillId="0" borderId="17" xfId="1" applyNumberFormat="1" applyFont="1" applyBorder="1" applyAlignment="1"/>
    <xf numFmtId="165" fontId="2" fillId="5" borderId="41" xfId="1" applyNumberFormat="1" applyFont="1" applyFill="1" applyBorder="1" applyAlignment="1"/>
    <xf numFmtId="165" fontId="2" fillId="0" borderId="64" xfId="1" applyNumberFormat="1" applyFont="1" applyBorder="1" applyAlignment="1">
      <alignment horizontal="left"/>
    </xf>
    <xf numFmtId="9" fontId="2" fillId="0" borderId="63" xfId="2" applyFont="1" applyBorder="1" applyAlignment="1">
      <alignment horizontal="center"/>
    </xf>
    <xf numFmtId="0" fontId="2" fillId="2" borderId="9" xfId="0" applyFont="1" applyFill="1" applyBorder="1" applyAlignment="1">
      <alignment horizontal="left" indent="1"/>
    </xf>
    <xf numFmtId="0" fontId="2" fillId="2" borderId="44" xfId="0" applyFont="1" applyFill="1" applyBorder="1" applyAlignment="1">
      <alignment horizontal="left" indent="1"/>
    </xf>
    <xf numFmtId="165" fontId="2" fillId="0" borderId="65" xfId="1" applyNumberFormat="1" applyFont="1" applyBorder="1" applyAlignment="1">
      <alignment horizontal="left" indent="1"/>
    </xf>
    <xf numFmtId="165" fontId="2" fillId="0" borderId="64" xfId="1" applyNumberFormat="1" applyFont="1" applyBorder="1" applyAlignment="1">
      <alignment horizontal="left" indent="1"/>
    </xf>
    <xf numFmtId="9" fontId="2" fillId="0" borderId="63" xfId="2" applyFont="1" applyBorder="1" applyAlignment="1">
      <alignment horizontal="left" indent="1"/>
    </xf>
    <xf numFmtId="165" fontId="2" fillId="0" borderId="65" xfId="1" applyNumberFormat="1" applyFont="1" applyBorder="1" applyAlignment="1">
      <alignment horizontal="left"/>
    </xf>
    <xf numFmtId="0" fontId="2" fillId="0" borderId="11" xfId="0" applyFont="1" applyBorder="1" applyAlignment="1">
      <alignment horizontal="right"/>
    </xf>
    <xf numFmtId="1" fontId="2" fillId="0" borderId="50" xfId="0" applyNumberFormat="1" applyFont="1" applyBorder="1" applyAlignment="1">
      <alignment horizontal="center"/>
    </xf>
    <xf numFmtId="0" fontId="2" fillId="0" borderId="50" xfId="0" applyFont="1" applyBorder="1"/>
    <xf numFmtId="165" fontId="2" fillId="0" borderId="63" xfId="1" applyNumberFormat="1" applyFont="1" applyBorder="1" applyAlignment="1">
      <alignment horizontal="left"/>
    </xf>
    <xf numFmtId="0" fontId="2" fillId="0" borderId="4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1" fontId="2" fillId="0" borderId="50" xfId="0" applyNumberFormat="1" applyFont="1" applyBorder="1" applyAlignment="1">
      <alignment horizontal="left" indent="1"/>
    </xf>
    <xf numFmtId="165" fontId="2" fillId="0" borderId="63" xfId="1" applyNumberFormat="1" applyFont="1" applyBorder="1" applyAlignment="1">
      <alignment horizontal="left" indent="1"/>
    </xf>
    <xf numFmtId="0" fontId="2" fillId="0" borderId="40" xfId="0" applyFont="1" applyBorder="1" applyAlignment="1">
      <alignment horizontal="left" indent="1"/>
    </xf>
    <xf numFmtId="0" fontId="2" fillId="0" borderId="44" xfId="0" applyFont="1" applyBorder="1" applyAlignment="1">
      <alignment horizontal="left" indent="1"/>
    </xf>
    <xf numFmtId="0" fontId="2" fillId="5" borderId="54" xfId="0" applyFont="1" applyFill="1" applyBorder="1" applyAlignment="1">
      <alignment horizontal="left" indent="1"/>
    </xf>
    <xf numFmtId="42" fontId="2" fillId="5" borderId="41" xfId="0" applyNumberFormat="1" applyFont="1" applyFill="1" applyBorder="1"/>
    <xf numFmtId="42" fontId="2" fillId="0" borderId="37" xfId="0" applyNumberFormat="1" applyFont="1" applyBorder="1" applyAlignment="1">
      <alignment horizontal="left" indent="1"/>
    </xf>
    <xf numFmtId="42" fontId="2" fillId="0" borderId="39" xfId="0" applyNumberFormat="1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42" fontId="2" fillId="0" borderId="3" xfId="0" applyNumberFormat="1" applyFont="1" applyBorder="1" applyAlignment="1">
      <alignment horizontal="left" indent="1"/>
    </xf>
    <xf numFmtId="0" fontId="5" fillId="0" borderId="11" xfId="0" applyFont="1" applyBorder="1" applyAlignment="1">
      <alignment horizontal="left" indent="1"/>
    </xf>
    <xf numFmtId="42" fontId="2" fillId="6" borderId="41" xfId="0" applyNumberFormat="1" applyFont="1" applyFill="1" applyBorder="1"/>
    <xf numFmtId="165" fontId="2" fillId="6" borderId="41" xfId="1" applyNumberFormat="1" applyFont="1" applyFill="1" applyBorder="1" applyAlignment="1"/>
    <xf numFmtId="42" fontId="2" fillId="4" borderId="41" xfId="0" applyNumberFormat="1" applyFont="1" applyFill="1" applyBorder="1"/>
    <xf numFmtId="42" fontId="2" fillId="7" borderId="39" xfId="0" applyNumberFormat="1" applyFont="1" applyFill="1" applyBorder="1"/>
    <xf numFmtId="165" fontId="2" fillId="7" borderId="38" xfId="1" applyNumberFormat="1" applyFont="1" applyFill="1" applyBorder="1" applyAlignment="1"/>
    <xf numFmtId="42" fontId="5" fillId="6" borderId="41" xfId="0" applyNumberFormat="1" applyFont="1" applyFill="1" applyBorder="1" applyAlignment="1">
      <alignment horizontal="right"/>
    </xf>
    <xf numFmtId="165" fontId="22" fillId="0" borderId="37" xfId="1" applyNumberFormat="1" applyFont="1" applyFill="1" applyBorder="1" applyAlignment="1"/>
    <xf numFmtId="42" fontId="22" fillId="0" borderId="39" xfId="0" applyNumberFormat="1" applyFont="1" applyBorder="1"/>
    <xf numFmtId="0" fontId="19" fillId="0" borderId="0" xfId="0" applyFont="1" applyAlignment="1">
      <alignment horizontal="right"/>
    </xf>
    <xf numFmtId="3" fontId="2" fillId="0" borderId="2" xfId="0" applyNumberFormat="1" applyFont="1" applyBorder="1"/>
    <xf numFmtId="164" fontId="2" fillId="0" borderId="3" xfId="0" applyNumberFormat="1" applyFont="1" applyBorder="1"/>
    <xf numFmtId="0" fontId="5" fillId="6" borderId="54" xfId="0" applyFont="1" applyFill="1" applyBorder="1" applyAlignment="1">
      <alignment horizontal="left" indent="1"/>
    </xf>
    <xf numFmtId="42" fontId="5" fillId="6" borderId="41" xfId="0" applyNumberFormat="1" applyFont="1" applyFill="1" applyBorder="1"/>
    <xf numFmtId="0" fontId="2" fillId="0" borderId="1" xfId="0" applyFont="1" applyBorder="1" applyProtection="1">
      <protection locked="0"/>
    </xf>
    <xf numFmtId="0" fontId="1" fillId="0" borderId="0" xfId="0" applyFont="1"/>
    <xf numFmtId="0" fontId="23" fillId="0" borderId="0" xfId="0" applyFont="1"/>
    <xf numFmtId="0" fontId="2" fillId="0" borderId="11" xfId="0" applyFont="1" applyBorder="1" applyAlignment="1">
      <alignment horizontal="left" indent="1"/>
    </xf>
    <xf numFmtId="3" fontId="2" fillId="0" borderId="3" xfId="0" applyNumberFormat="1" applyFont="1" applyBorder="1"/>
    <xf numFmtId="165" fontId="2" fillId="0" borderId="3" xfId="0" applyNumberFormat="1" applyFont="1" applyBorder="1"/>
    <xf numFmtId="165" fontId="5" fillId="6" borderId="41" xfId="1" applyNumberFormat="1" applyFont="1" applyFill="1" applyBorder="1" applyAlignment="1"/>
    <xf numFmtId="165" fontId="5" fillId="4" borderId="41" xfId="1" applyNumberFormat="1" applyFont="1" applyFill="1" applyBorder="1" applyAlignment="1"/>
    <xf numFmtId="9" fontId="2" fillId="0" borderId="44" xfId="0" applyNumberFormat="1" applyFont="1" applyBorder="1"/>
    <xf numFmtId="165" fontId="2" fillId="0" borderId="9" xfId="1" applyNumberFormat="1" applyFont="1" applyBorder="1" applyAlignment="1"/>
    <xf numFmtId="42" fontId="2" fillId="0" borderId="1" xfId="0" applyNumberFormat="1" applyFont="1" applyBorder="1"/>
    <xf numFmtId="165" fontId="2" fillId="0" borderId="4" xfId="0" applyNumberFormat="1" applyFont="1" applyBorder="1" applyAlignment="1">
      <alignment horizontal="left" indent="1"/>
    </xf>
    <xf numFmtId="42" fontId="24" fillId="6" borderId="41" xfId="0" applyNumberFormat="1" applyFont="1" applyFill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right"/>
    </xf>
    <xf numFmtId="0" fontId="5" fillId="4" borderId="53" xfId="0" applyFont="1" applyFill="1" applyBorder="1" applyAlignment="1">
      <alignment horizontal="left" indent="1"/>
    </xf>
    <xf numFmtId="42" fontId="2" fillId="4" borderId="41" xfId="0" applyNumberFormat="1" applyFont="1" applyFill="1" applyBorder="1" applyAlignment="1">
      <alignment horizontal="left" indent="1"/>
    </xf>
    <xf numFmtId="0" fontId="5" fillId="0" borderId="43" xfId="0" applyFont="1" applyBorder="1" applyAlignment="1">
      <alignment horizontal="center" wrapText="1"/>
    </xf>
    <xf numFmtId="9" fontId="2" fillId="0" borderId="1" xfId="0" applyNumberFormat="1" applyFont="1" applyBorder="1"/>
    <xf numFmtId="0" fontId="2" fillId="0" borderId="1" xfId="0" applyFont="1" applyBorder="1" applyAlignment="1" applyProtection="1">
      <alignment horizontal="left" indent="1"/>
      <protection locked="0"/>
    </xf>
    <xf numFmtId="44" fontId="2" fillId="0" borderId="4" xfId="0" applyNumberFormat="1" applyFont="1" applyBorder="1" applyProtection="1">
      <protection locked="0"/>
    </xf>
    <xf numFmtId="0" fontId="2" fillId="0" borderId="4" xfId="0" applyFont="1" applyBorder="1" applyProtection="1">
      <protection locked="0"/>
    </xf>
    <xf numFmtId="3" fontId="2" fillId="2" borderId="16" xfId="0" applyNumberFormat="1" applyFont="1" applyFill="1" applyBorder="1"/>
    <xf numFmtId="3" fontId="2" fillId="3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3" fontId="2" fillId="0" borderId="39" xfId="0" applyNumberFormat="1" applyFont="1" applyBorder="1"/>
    <xf numFmtId="3" fontId="2" fillId="0" borderId="39" xfId="0" applyNumberFormat="1" applyFont="1" applyBorder="1" applyProtection="1">
      <protection locked="0"/>
    </xf>
    <xf numFmtId="3" fontId="2" fillId="0" borderId="38" xfId="0" applyNumberFormat="1" applyFont="1" applyBorder="1" applyProtection="1">
      <protection locked="0"/>
    </xf>
    <xf numFmtId="42" fontId="5" fillId="6" borderId="17" xfId="0" applyNumberFormat="1" applyFont="1" applyFill="1" applyBorder="1"/>
    <xf numFmtId="42" fontId="2" fillId="0" borderId="39" xfId="0" applyNumberFormat="1" applyFont="1" applyBorder="1" applyProtection="1">
      <protection locked="0"/>
    </xf>
    <xf numFmtId="0" fontId="2" fillId="0" borderId="11" xfId="0" applyFont="1" applyBorder="1" applyAlignment="1">
      <alignment horizontal="left"/>
    </xf>
    <xf numFmtId="0" fontId="25" fillId="0" borderId="50" xfId="0" applyFont="1" applyBorder="1"/>
    <xf numFmtId="0" fontId="25" fillId="0" borderId="50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165" fontId="2" fillId="0" borderId="42" xfId="0" applyNumberFormat="1" applyFont="1" applyBorder="1"/>
    <xf numFmtId="0" fontId="2" fillId="6" borderId="54" xfId="0" applyFont="1" applyFill="1" applyBorder="1" applyAlignment="1">
      <alignment horizontal="left"/>
    </xf>
    <xf numFmtId="0" fontId="5" fillId="0" borderId="23" xfId="0" applyFont="1" applyBorder="1" applyAlignment="1">
      <alignment horizontal="left" indent="1"/>
    </xf>
    <xf numFmtId="42" fontId="2" fillId="8" borderId="37" xfId="0" applyNumberFormat="1" applyFont="1" applyFill="1" applyBorder="1" applyAlignment="1">
      <alignment horizontal="left" indent="1"/>
    </xf>
    <xf numFmtId="42" fontId="2" fillId="3" borderId="37" xfId="0" applyNumberFormat="1" applyFont="1" applyFill="1" applyBorder="1" applyAlignment="1">
      <alignment horizontal="left" indent="1"/>
    </xf>
    <xf numFmtId="42" fontId="2" fillId="0" borderId="42" xfId="0" applyNumberFormat="1" applyFont="1" applyBorder="1" applyAlignment="1">
      <alignment horizontal="left" indent="1"/>
    </xf>
    <xf numFmtId="42" fontId="2" fillId="0" borderId="17" xfId="0" applyNumberFormat="1" applyFont="1" applyBorder="1" applyAlignment="1">
      <alignment horizontal="left" indent="1"/>
    </xf>
    <xf numFmtId="0" fontId="5" fillId="8" borderId="53" xfId="0" applyFont="1" applyFill="1" applyBorder="1" applyAlignment="1">
      <alignment horizontal="left" indent="1"/>
    </xf>
    <xf numFmtId="42" fontId="2" fillId="8" borderId="41" xfId="0" applyNumberFormat="1" applyFont="1" applyFill="1" applyBorder="1" applyAlignment="1">
      <alignment horizontal="left" indent="1"/>
    </xf>
    <xf numFmtId="0" fontId="5" fillId="0" borderId="20" xfId="0" applyFont="1" applyBorder="1" applyAlignment="1">
      <alignment horizontal="left" indent="1"/>
    </xf>
    <xf numFmtId="0" fontId="5" fillId="8" borderId="20" xfId="0" applyFont="1" applyFill="1" applyBorder="1" applyAlignment="1">
      <alignment horizontal="left" indent="1"/>
    </xf>
    <xf numFmtId="0" fontId="5" fillId="3" borderId="23" xfId="0" applyFont="1" applyFill="1" applyBorder="1" applyAlignment="1">
      <alignment horizontal="left" indent="1"/>
    </xf>
    <xf numFmtId="42" fontId="5" fillId="8" borderId="41" xfId="0" applyNumberFormat="1" applyFont="1" applyFill="1" applyBorder="1" applyAlignment="1">
      <alignment horizontal="left" indent="1"/>
    </xf>
    <xf numFmtId="42" fontId="5" fillId="4" borderId="41" xfId="0" applyNumberFormat="1" applyFont="1" applyFill="1" applyBorder="1" applyAlignment="1">
      <alignment horizontal="left" indent="1"/>
    </xf>
    <xf numFmtId="42" fontId="2" fillId="7" borderId="38" xfId="0" applyNumberFormat="1" applyFont="1" applyFill="1" applyBorder="1"/>
    <xf numFmtId="165" fontId="2" fillId="0" borderId="37" xfId="1" applyNumberFormat="1" applyFont="1" applyFill="1" applyBorder="1" applyAlignment="1"/>
    <xf numFmtId="165" fontId="2" fillId="0" borderId="39" xfId="1" applyNumberFormat="1" applyFont="1" applyFill="1" applyBorder="1" applyAlignment="1"/>
    <xf numFmtId="165" fontId="2" fillId="0" borderId="42" xfId="1" applyNumberFormat="1" applyFont="1" applyFill="1" applyBorder="1" applyAlignment="1"/>
    <xf numFmtId="42" fontId="2" fillId="0" borderId="39" xfId="0" applyNumberFormat="1" applyFont="1" applyBorder="1" applyAlignment="1">
      <alignment horizontal="right"/>
    </xf>
    <xf numFmtId="42" fontId="2" fillId="0" borderId="42" xfId="0" applyNumberFormat="1" applyFont="1" applyBorder="1" applyAlignment="1">
      <alignment horizontal="right"/>
    </xf>
    <xf numFmtId="165" fontId="2" fillId="0" borderId="17" xfId="1" applyNumberFormat="1" applyFont="1" applyFill="1" applyBorder="1" applyAlignment="1"/>
    <xf numFmtId="0" fontId="12" fillId="7" borderId="32" xfId="0" applyFont="1" applyFill="1" applyBorder="1" applyAlignment="1">
      <alignment horizontal="left" indent="1"/>
    </xf>
    <xf numFmtId="0" fontId="2" fillId="7" borderId="16" xfId="0" applyFont="1" applyFill="1" applyBorder="1" applyAlignment="1">
      <alignment horizontal="left" indent="1"/>
    </xf>
    <xf numFmtId="0" fontId="5" fillId="7" borderId="16" xfId="0" applyFont="1" applyFill="1" applyBorder="1" applyAlignment="1">
      <alignment wrapText="1"/>
    </xf>
    <xf numFmtId="0" fontId="5" fillId="7" borderId="33" xfId="0" applyFont="1" applyFill="1" applyBorder="1" applyAlignment="1">
      <alignment wrapText="1"/>
    </xf>
    <xf numFmtId="0" fontId="5" fillId="7" borderId="7" xfId="0" applyFont="1" applyFill="1" applyBorder="1" applyAlignment="1">
      <alignment horizontal="left" indent="1"/>
    </xf>
    <xf numFmtId="0" fontId="5" fillId="7" borderId="43" xfId="0" applyFont="1" applyFill="1" applyBorder="1" applyAlignment="1">
      <alignment horizontal="center" wrapText="1"/>
    </xf>
    <xf numFmtId="0" fontId="5" fillId="7" borderId="67" xfId="0" applyFont="1" applyFill="1" applyBorder="1" applyAlignment="1">
      <alignment horizontal="center" wrapText="1"/>
    </xf>
    <xf numFmtId="0" fontId="5" fillId="7" borderId="20" xfId="0" applyFont="1" applyFill="1" applyBorder="1" applyAlignment="1">
      <alignment horizontal="left" indent="1"/>
    </xf>
    <xf numFmtId="42" fontId="2" fillId="7" borderId="37" xfId="0" applyNumberFormat="1" applyFont="1" applyFill="1" applyBorder="1" applyAlignment="1">
      <alignment horizontal="left" indent="1"/>
    </xf>
    <xf numFmtId="0" fontId="5" fillId="7" borderId="23" xfId="0" applyFont="1" applyFill="1" applyBorder="1" applyAlignment="1">
      <alignment horizontal="left" indent="1"/>
    </xf>
    <xf numFmtId="42" fontId="2" fillId="7" borderId="17" xfId="0" applyNumberFormat="1" applyFont="1" applyFill="1" applyBorder="1" applyAlignment="1">
      <alignment horizontal="left" indent="1"/>
    </xf>
    <xf numFmtId="0" fontId="5" fillId="7" borderId="6" xfId="0" applyFont="1" applyFill="1" applyBorder="1" applyAlignment="1">
      <alignment horizontal="left" indent="1"/>
    </xf>
    <xf numFmtId="42" fontId="2" fillId="7" borderId="39" xfId="0" applyNumberFormat="1" applyFont="1" applyFill="1" applyBorder="1" applyAlignment="1">
      <alignment horizontal="left" indent="1"/>
    </xf>
    <xf numFmtId="0" fontId="5" fillId="7" borderId="11" xfId="0" applyFont="1" applyFill="1" applyBorder="1" applyAlignment="1">
      <alignment horizontal="left" indent="1"/>
    </xf>
    <xf numFmtId="42" fontId="2" fillId="7" borderId="42" xfId="0" applyNumberFormat="1" applyFont="1" applyFill="1" applyBorder="1" applyAlignment="1">
      <alignment horizontal="left" indent="1"/>
    </xf>
    <xf numFmtId="165" fontId="16" fillId="0" borderId="3" xfId="0" applyNumberFormat="1" applyFont="1" applyBorder="1" applyAlignment="1">
      <alignment horizontal="left" indent="1"/>
    </xf>
    <xf numFmtId="0" fontId="16" fillId="0" borderId="3" xfId="0" applyFont="1" applyBorder="1" applyAlignment="1">
      <alignment horizontal="left" indent="1"/>
    </xf>
    <xf numFmtId="0" fontId="16" fillId="0" borderId="3" xfId="0" applyFont="1" applyBorder="1"/>
    <xf numFmtId="0" fontId="6" fillId="0" borderId="34" xfId="0" applyFont="1" applyBorder="1" applyAlignment="1">
      <alignment horizontal="right"/>
    </xf>
    <xf numFmtId="3" fontId="6" fillId="0" borderId="34" xfId="0" applyNumberFormat="1" applyFont="1" applyBorder="1" applyAlignment="1">
      <alignment horizontal="right"/>
    </xf>
    <xf numFmtId="164" fontId="10" fillId="0" borderId="3" xfId="0" applyNumberFormat="1" applyFont="1" applyBorder="1" applyAlignment="1">
      <alignment wrapText="1" shrinkToFit="1"/>
    </xf>
    <xf numFmtId="0" fontId="11" fillId="0" borderId="3" xfId="0" applyFont="1" applyBorder="1" applyAlignment="1">
      <alignment wrapText="1" shrinkToFit="1"/>
    </xf>
    <xf numFmtId="167" fontId="23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8" xfId="0" applyFont="1" applyBorder="1" applyAlignment="1">
      <alignment horizontal="left" indent="1"/>
    </xf>
    <xf numFmtId="0" fontId="2" fillId="0" borderId="21" xfId="0" applyFont="1" applyBorder="1" applyAlignment="1">
      <alignment horizontal="left" indent="1"/>
    </xf>
    <xf numFmtId="0" fontId="2" fillId="0" borderId="27" xfId="0" applyFont="1" applyBorder="1" applyAlignment="1">
      <alignment horizontal="left" indent="1"/>
    </xf>
    <xf numFmtId="168" fontId="2" fillId="0" borderId="20" xfId="0" applyNumberFormat="1" applyFont="1" applyBorder="1" applyAlignment="1">
      <alignment horizontal="left" indent="1"/>
    </xf>
    <xf numFmtId="168" fontId="2" fillId="0" borderId="26" xfId="0" applyNumberFormat="1" applyFont="1" applyBorder="1" applyAlignment="1">
      <alignment horizontal="left" indent="1"/>
    </xf>
    <xf numFmtId="168" fontId="2" fillId="0" borderId="24" xfId="0" applyNumberFormat="1" applyFont="1" applyBorder="1" applyAlignment="1">
      <alignment horizontal="left" indent="1"/>
    </xf>
    <xf numFmtId="0" fontId="2" fillId="0" borderId="25" xfId="0" applyFont="1" applyBorder="1" applyAlignment="1">
      <alignment horizontal="left" indent="1"/>
    </xf>
    <xf numFmtId="0" fontId="2" fillId="9" borderId="68" xfId="0" applyFont="1" applyFill="1" applyBorder="1"/>
    <xf numFmtId="0" fontId="2" fillId="9" borderId="69" xfId="0" applyFont="1" applyFill="1" applyBorder="1"/>
    <xf numFmtId="0" fontId="26" fillId="0" borderId="1" xfId="0" applyFont="1" applyBorder="1"/>
    <xf numFmtId="164" fontId="26" fillId="0" borderId="1" xfId="0" applyNumberFormat="1" applyFont="1" applyBorder="1"/>
    <xf numFmtId="3" fontId="2" fillId="2" borderId="16" xfId="0" applyNumberFormat="1" applyFont="1" applyFill="1" applyBorder="1" applyAlignment="1">
      <alignment horizontal="center"/>
    </xf>
    <xf numFmtId="165" fontId="27" fillId="0" borderId="21" xfId="1" applyNumberFormat="1" applyFont="1" applyFill="1" applyBorder="1" applyProtection="1">
      <protection locked="0"/>
    </xf>
    <xf numFmtId="0" fontId="2" fillId="2" borderId="3" xfId="0" applyFont="1" applyFill="1" applyBorder="1" applyAlignment="1">
      <alignment horizontal="left" indent="1"/>
    </xf>
    <xf numFmtId="1" fontId="2" fillId="0" borderId="1" xfId="0" applyNumberFormat="1" applyFont="1" applyBorder="1" applyAlignment="1" applyProtection="1">
      <alignment horizontal="center"/>
      <protection locked="0"/>
    </xf>
    <xf numFmtId="44" fontId="27" fillId="0" borderId="21" xfId="1" applyFont="1" applyFill="1" applyBorder="1" applyProtection="1">
      <protection locked="0"/>
    </xf>
    <xf numFmtId="165" fontId="2" fillId="0" borderId="24" xfId="1" applyNumberFormat="1" applyFont="1" applyBorder="1" applyAlignment="1" applyProtection="1">
      <alignment horizontal="left"/>
      <protection locked="0"/>
    </xf>
    <xf numFmtId="165" fontId="2" fillId="0" borderId="20" xfId="1" applyNumberFormat="1" applyFont="1" applyBorder="1" applyAlignment="1" applyProtection="1">
      <alignment horizontal="left"/>
      <protection locked="0"/>
    </xf>
    <xf numFmtId="9" fontId="2" fillId="0" borderId="28" xfId="2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9" fontId="2" fillId="0" borderId="1" xfId="2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2" fontId="2" fillId="0" borderId="20" xfId="1" applyNumberFormat="1" applyFont="1" applyBorder="1" applyAlignment="1" applyProtection="1">
      <alignment horizontal="left"/>
      <protection locked="0"/>
    </xf>
    <xf numFmtId="9" fontId="2" fillId="0" borderId="24" xfId="2" applyFont="1" applyBorder="1" applyAlignment="1" applyProtection="1">
      <alignment horizontal="center"/>
      <protection locked="0"/>
    </xf>
    <xf numFmtId="9" fontId="2" fillId="0" borderId="20" xfId="2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1" fontId="2" fillId="0" borderId="50" xfId="0" applyNumberFormat="1" applyFont="1" applyBorder="1" applyAlignment="1" applyProtection="1">
      <alignment horizontal="center"/>
      <protection locked="0"/>
    </xf>
    <xf numFmtId="165" fontId="2" fillId="0" borderId="20" xfId="1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65" fontId="2" fillId="0" borderId="63" xfId="1" applyNumberFormat="1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42" fontId="2" fillId="0" borderId="42" xfId="0" applyNumberFormat="1" applyFont="1" applyBorder="1" applyProtection="1">
      <protection locked="0"/>
    </xf>
    <xf numFmtId="42" fontId="2" fillId="0" borderId="39" xfId="0" applyNumberFormat="1" applyFont="1" applyBorder="1" applyAlignment="1" applyProtection="1">
      <alignment horizontal="left"/>
      <protection locked="0"/>
    </xf>
    <xf numFmtId="42" fontId="2" fillId="0" borderId="42" xfId="0" applyNumberFormat="1" applyFont="1" applyBorder="1" applyAlignment="1" applyProtection="1">
      <alignment horizontal="left"/>
      <protection locked="0"/>
    </xf>
    <xf numFmtId="42" fontId="22" fillId="0" borderId="39" xfId="0" applyNumberFormat="1" applyFont="1" applyBorder="1" applyProtection="1">
      <protection locked="0"/>
    </xf>
    <xf numFmtId="3" fontId="2" fillId="0" borderId="38" xfId="0" applyNumberFormat="1" applyFont="1" applyBorder="1"/>
    <xf numFmtId="165" fontId="2" fillId="0" borderId="21" xfId="1" applyNumberFormat="1" applyFont="1" applyBorder="1" applyAlignment="1" applyProtection="1">
      <alignment horizontal="left"/>
      <protection locked="0"/>
    </xf>
    <xf numFmtId="0" fontId="6" fillId="5" borderId="53" xfId="0" applyFont="1" applyFill="1" applyBorder="1" applyAlignment="1">
      <alignment horizontal="left"/>
    </xf>
    <xf numFmtId="0" fontId="6" fillId="5" borderId="54" xfId="0" applyFont="1" applyFill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17" fillId="6" borderId="53" xfId="0" applyFont="1" applyFill="1" applyBorder="1" applyAlignment="1">
      <alignment horizontal="left" wrapText="1"/>
    </xf>
    <xf numFmtId="0" fontId="17" fillId="6" borderId="54" xfId="0" applyFont="1" applyFill="1" applyBorder="1" applyAlignment="1">
      <alignment horizontal="left" wrapText="1"/>
    </xf>
    <xf numFmtId="0" fontId="17" fillId="6" borderId="66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indent="1"/>
    </xf>
    <xf numFmtId="10" fontId="5" fillId="5" borderId="53" xfId="0" applyNumberFormat="1" applyFont="1" applyFill="1" applyBorder="1" applyAlignment="1">
      <alignment horizontal="center"/>
    </xf>
    <xf numFmtId="0" fontId="5" fillId="5" borderId="54" xfId="0" applyFont="1" applyFill="1" applyBorder="1" applyAlignment="1">
      <alignment horizontal="center"/>
    </xf>
    <xf numFmtId="0" fontId="5" fillId="5" borderId="54" xfId="0" applyFont="1" applyFill="1" applyBorder="1" applyAlignment="1">
      <alignment horizontal="left"/>
    </xf>
    <xf numFmtId="0" fontId="5" fillId="5" borderId="66" xfId="0" applyFont="1" applyFill="1" applyBorder="1" applyAlignment="1">
      <alignment horizontal="left"/>
    </xf>
    <xf numFmtId="0" fontId="5" fillId="0" borderId="32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2" xfId="0" applyFont="1" applyBorder="1" applyAlignment="1" applyProtection="1">
      <alignment horizontal="left"/>
      <protection locked="0"/>
    </xf>
    <xf numFmtId="0" fontId="2" fillId="0" borderId="47" xfId="0" applyFont="1" applyBorder="1" applyAlignment="1" applyProtection="1">
      <alignment horizontal="left"/>
      <protection locked="0"/>
    </xf>
    <xf numFmtId="0" fontId="2" fillId="0" borderId="49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 vertical="center"/>
    </xf>
    <xf numFmtId="49" fontId="2" fillId="0" borderId="4" xfId="0" applyNumberFormat="1" applyFont="1" applyBorder="1" applyAlignment="1" applyProtection="1">
      <alignment horizontal="left"/>
      <protection locked="0"/>
    </xf>
    <xf numFmtId="49" fontId="2" fillId="0" borderId="52" xfId="0" applyNumberFormat="1" applyFont="1" applyBorder="1" applyAlignment="1" applyProtection="1">
      <alignment horizontal="left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49" fontId="2" fillId="0" borderId="4" xfId="0" applyNumberFormat="1" applyFont="1" applyBorder="1" applyProtection="1">
      <protection locked="0"/>
    </xf>
    <xf numFmtId="0" fontId="5" fillId="0" borderId="47" xfId="0" applyFont="1" applyBorder="1" applyAlignment="1">
      <alignment horizontal="left"/>
    </xf>
    <xf numFmtId="0" fontId="5" fillId="0" borderId="49" xfId="0" applyFont="1" applyBorder="1" applyAlignment="1">
      <alignment horizontal="left"/>
    </xf>
    <xf numFmtId="0" fontId="5" fillId="0" borderId="47" xfId="0" applyFont="1" applyBorder="1"/>
    <xf numFmtId="0" fontId="5" fillId="0" borderId="49" xfId="0" applyFont="1" applyBorder="1"/>
    <xf numFmtId="49" fontId="2" fillId="0" borderId="52" xfId="0" applyNumberFormat="1" applyFont="1" applyBorder="1" applyProtection="1">
      <protection locked="0"/>
    </xf>
    <xf numFmtId="49" fontId="2" fillId="0" borderId="59" xfId="0" applyNumberFormat="1" applyFont="1" applyBorder="1" applyProtection="1">
      <protection locked="0"/>
    </xf>
    <xf numFmtId="0" fontId="5" fillId="0" borderId="45" xfId="0" applyFont="1" applyBorder="1" applyAlignment="1">
      <alignment horizontal="left" wrapText="1"/>
    </xf>
    <xf numFmtId="0" fontId="2" fillId="0" borderId="46" xfId="0" applyFont="1" applyBorder="1" applyAlignment="1">
      <alignment horizontal="left" wrapText="1"/>
    </xf>
    <xf numFmtId="0" fontId="10" fillId="2" borderId="6" xfId="0" applyFont="1" applyFill="1" applyBorder="1" applyAlignment="1">
      <alignment wrapText="1" shrinkToFit="1"/>
    </xf>
    <xf numFmtId="0" fontId="11" fillId="2" borderId="4" xfId="0" applyFont="1" applyFill="1" applyBorder="1" applyAlignment="1">
      <alignment wrapText="1" shrinkToFit="1"/>
    </xf>
    <xf numFmtId="0" fontId="10" fillId="2" borderId="8" xfId="0" applyFont="1" applyFill="1" applyBorder="1" applyAlignment="1">
      <alignment wrapText="1" shrinkToFit="1"/>
    </xf>
    <xf numFmtId="0" fontId="10" fillId="2" borderId="47" xfId="0" applyFont="1" applyFill="1" applyBorder="1" applyAlignment="1">
      <alignment wrapText="1" shrinkToFit="1"/>
    </xf>
    <xf numFmtId="0" fontId="5" fillId="0" borderId="1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10" fillId="2" borderId="45" xfId="0" applyFont="1" applyFill="1" applyBorder="1" applyAlignment="1">
      <alignment wrapText="1" shrinkToFit="1"/>
    </xf>
    <xf numFmtId="0" fontId="10" fillId="2" borderId="46" xfId="0" applyFont="1" applyFill="1" applyBorder="1" applyAlignment="1">
      <alignment wrapText="1" shrinkToFit="1"/>
    </xf>
    <xf numFmtId="0" fontId="18" fillId="6" borderId="53" xfId="0" applyFont="1" applyFill="1" applyBorder="1" applyAlignment="1">
      <alignment horizontal="left"/>
    </xf>
    <xf numFmtId="0" fontId="18" fillId="6" borderId="54" xfId="0" applyFont="1" applyFill="1" applyBorder="1" applyAlignment="1">
      <alignment horizontal="left"/>
    </xf>
    <xf numFmtId="0" fontId="18" fillId="6" borderId="66" xfId="0" applyFont="1" applyFill="1" applyBorder="1" applyAlignment="1">
      <alignment horizontal="left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10" fillId="2" borderId="6" xfId="0" applyNumberFormat="1" applyFont="1" applyFill="1" applyBorder="1" applyAlignment="1">
      <alignment horizontal="center" wrapText="1" shrinkToFit="1"/>
    </xf>
    <xf numFmtId="164" fontId="10" fillId="2" borderId="52" xfId="0" applyNumberFormat="1" applyFont="1" applyFill="1" applyBorder="1" applyAlignment="1">
      <alignment horizontal="center" wrapText="1" shrinkToFit="1"/>
    </xf>
    <xf numFmtId="0" fontId="6" fillId="7" borderId="58" xfId="0" applyFont="1" applyFill="1" applyBorder="1" applyAlignment="1">
      <alignment horizontal="left"/>
    </xf>
    <xf numFmtId="0" fontId="6" fillId="7" borderId="22" xfId="0" applyFont="1" applyFill="1" applyBorder="1" applyAlignment="1">
      <alignment horizontal="left"/>
    </xf>
    <xf numFmtId="0" fontId="6" fillId="7" borderId="60" xfId="0" applyFont="1" applyFill="1" applyBorder="1" applyAlignment="1">
      <alignment horizontal="left"/>
    </xf>
    <xf numFmtId="0" fontId="2" fillId="0" borderId="50" xfId="0" applyFont="1" applyBorder="1" applyAlignment="1">
      <alignment horizontal="left" indent="1"/>
    </xf>
    <xf numFmtId="0" fontId="5" fillId="4" borderId="53" xfId="0" applyFont="1" applyFill="1" applyBorder="1" applyAlignment="1">
      <alignment horizontal="left"/>
    </xf>
    <xf numFmtId="0" fontId="5" fillId="4" borderId="54" xfId="0" applyFont="1" applyFill="1" applyBorder="1" applyAlignment="1">
      <alignment horizontal="left"/>
    </xf>
    <xf numFmtId="0" fontId="5" fillId="0" borderId="32" xfId="0" applyFont="1" applyBorder="1" applyAlignment="1">
      <alignment horizontal="left" vertical="top"/>
    </xf>
    <xf numFmtId="0" fontId="2" fillId="0" borderId="55" xfId="0" applyFont="1" applyBorder="1" applyAlignment="1">
      <alignment horizontal="left" vertical="top"/>
    </xf>
    <xf numFmtId="0" fontId="2" fillId="0" borderId="5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7" xfId="0" applyFont="1" applyBorder="1" applyAlignment="1">
      <alignment horizontal="left" vertical="top"/>
    </xf>
    <xf numFmtId="0" fontId="5" fillId="0" borderId="46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17" fillId="6" borderId="53" xfId="0" applyFont="1" applyFill="1" applyBorder="1" applyAlignment="1">
      <alignment horizontal="left"/>
    </xf>
    <xf numFmtId="0" fontId="17" fillId="6" borderId="54" xfId="0" applyFont="1" applyFill="1" applyBorder="1" applyAlignment="1">
      <alignment horizontal="left"/>
    </xf>
    <xf numFmtId="0" fontId="17" fillId="6" borderId="66" xfId="0" applyFont="1" applyFill="1" applyBorder="1" applyAlignment="1">
      <alignment horizontal="left"/>
    </xf>
    <xf numFmtId="164" fontId="2" fillId="0" borderId="4" xfId="1" applyNumberFormat="1" applyFont="1" applyFill="1" applyBorder="1" applyAlignment="1" applyProtection="1">
      <alignment horizontal="left"/>
      <protection locked="0"/>
    </xf>
    <xf numFmtId="164" fontId="2" fillId="0" borderId="52" xfId="1" applyNumberFormat="1" applyFont="1" applyFill="1" applyBorder="1" applyAlignment="1" applyProtection="1">
      <alignment horizontal="left"/>
      <protection locked="0"/>
    </xf>
    <xf numFmtId="0" fontId="5" fillId="0" borderId="32" xfId="0" applyFont="1" applyBorder="1" applyAlignment="1">
      <alignment horizontal="left"/>
    </xf>
    <xf numFmtId="0" fontId="5" fillId="0" borderId="55" xfId="0" applyFont="1" applyBorder="1" applyAlignment="1">
      <alignment horizontal="left"/>
    </xf>
    <xf numFmtId="164" fontId="10" fillId="2" borderId="8" xfId="0" applyNumberFormat="1" applyFont="1" applyFill="1" applyBorder="1" applyAlignment="1">
      <alignment horizontal="center" wrapText="1" shrinkToFit="1"/>
    </xf>
    <xf numFmtId="164" fontId="10" fillId="2" borderId="49" xfId="0" applyNumberFormat="1" applyFont="1" applyFill="1" applyBorder="1" applyAlignment="1">
      <alignment horizontal="center" wrapText="1" shrinkToFit="1"/>
    </xf>
    <xf numFmtId="0" fontId="10" fillId="2" borderId="4" xfId="0" applyFont="1" applyFill="1" applyBorder="1" applyAlignment="1">
      <alignment wrapText="1" shrinkToFit="1"/>
    </xf>
    <xf numFmtId="0" fontId="2" fillId="0" borderId="0" xfId="0" applyFont="1" applyAlignment="1">
      <alignment horizontal="left" indent="1"/>
    </xf>
    <xf numFmtId="0" fontId="20" fillId="0" borderId="4" xfId="0" applyFont="1" applyBorder="1" applyAlignment="1">
      <alignment horizontal="left" indent="1"/>
    </xf>
    <xf numFmtId="0" fontId="19" fillId="0" borderId="0" xfId="0" applyFont="1" applyAlignment="1">
      <alignment horizontal="left"/>
    </xf>
    <xf numFmtId="164" fontId="10" fillId="2" borderId="45" xfId="0" applyNumberFormat="1" applyFont="1" applyFill="1" applyBorder="1" applyAlignment="1">
      <alignment horizontal="center" wrapText="1" shrinkToFit="1"/>
    </xf>
    <xf numFmtId="164" fontId="10" fillId="2" borderId="48" xfId="0" applyNumberFormat="1" applyFont="1" applyFill="1" applyBorder="1" applyAlignment="1">
      <alignment horizontal="center" wrapText="1" shrinkToFit="1"/>
    </xf>
    <xf numFmtId="0" fontId="2" fillId="0" borderId="59" xfId="0" applyFont="1" applyBorder="1"/>
    <xf numFmtId="0" fontId="7" fillId="0" borderId="22" xfId="0" applyFont="1" applyBorder="1" applyAlignment="1">
      <alignment horizontal="left" vertical="center"/>
    </xf>
    <xf numFmtId="0" fontId="5" fillId="7" borderId="33" xfId="0" applyFont="1" applyFill="1" applyBorder="1" applyAlignment="1">
      <alignment horizontal="center" wrapText="1"/>
    </xf>
    <xf numFmtId="0" fontId="5" fillId="7" borderId="67" xfId="0" applyFont="1" applyFill="1" applyBorder="1" applyAlignment="1">
      <alignment horizontal="center" wrapText="1"/>
    </xf>
    <xf numFmtId="0" fontId="5" fillId="7" borderId="16" xfId="0" applyFont="1" applyFill="1" applyBorder="1" applyAlignment="1">
      <alignment horizontal="center" wrapText="1"/>
    </xf>
    <xf numFmtId="0" fontId="5" fillId="7" borderId="43" xfId="0" applyFont="1" applyFill="1" applyBorder="1" applyAlignment="1">
      <alignment horizontal="center" wrapText="1"/>
    </xf>
    <xf numFmtId="0" fontId="2" fillId="0" borderId="0" xfId="0" applyFont="1"/>
    <xf numFmtId="0" fontId="21" fillId="0" borderId="4" xfId="0" applyFont="1" applyBorder="1" applyAlignment="1">
      <alignment horizontal="left" indent="1"/>
    </xf>
    <xf numFmtId="0" fontId="5" fillId="0" borderId="16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49" fontId="2" fillId="0" borderId="59" xfId="0" applyNumberFormat="1" applyFont="1" applyBorder="1"/>
    <xf numFmtId="0" fontId="5" fillId="0" borderId="32" xfId="0" applyFont="1" applyBorder="1" applyAlignment="1">
      <alignment horizontal="left" vertical="top" wrapText="1"/>
    </xf>
    <xf numFmtId="0" fontId="5" fillId="0" borderId="55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67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center" wrapText="1"/>
    </xf>
    <xf numFmtId="0" fontId="5" fillId="0" borderId="67" xfId="0" applyFont="1" applyBorder="1" applyAlignment="1">
      <alignment horizontal="center" wrapText="1"/>
    </xf>
    <xf numFmtId="49" fontId="2" fillId="0" borderId="4" xfId="0" applyNumberFormat="1" applyFont="1" applyBorder="1"/>
    <xf numFmtId="49" fontId="2" fillId="0" borderId="4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50" xfId="0" applyNumberFormat="1" applyFont="1" applyBorder="1"/>
    <xf numFmtId="49" fontId="2" fillId="0" borderId="51" xfId="0" applyNumberFormat="1" applyFont="1" applyBorder="1"/>
    <xf numFmtId="3" fontId="2" fillId="2" borderId="16" xfId="0" applyNumberFormat="1" applyFont="1" applyFill="1" applyBorder="1" applyAlignment="1">
      <alignment horizontal="center"/>
    </xf>
    <xf numFmtId="3" fontId="2" fillId="2" borderId="17" xfId="0" applyNumberFormat="1" applyFont="1" applyFill="1" applyBorder="1" applyAlignment="1">
      <alignment horizontal="center"/>
    </xf>
    <xf numFmtId="0" fontId="10" fillId="2" borderId="62" xfId="0" applyFont="1" applyFill="1" applyBorder="1" applyAlignment="1">
      <alignment wrapText="1" shrinkToFit="1"/>
    </xf>
    <xf numFmtId="164" fontId="10" fillId="2" borderId="14" xfId="0" applyNumberFormat="1" applyFont="1" applyFill="1" applyBorder="1" applyAlignment="1">
      <alignment wrapText="1" shrinkToFit="1"/>
    </xf>
    <xf numFmtId="0" fontId="11" fillId="2" borderId="47" xfId="0" applyFont="1" applyFill="1" applyBorder="1" applyAlignment="1">
      <alignment wrapText="1" shrinkToFit="1"/>
    </xf>
    <xf numFmtId="0" fontId="11" fillId="2" borderId="49" xfId="0" applyFont="1" applyFill="1" applyBorder="1" applyAlignment="1">
      <alignment wrapText="1" shrinkToFit="1"/>
    </xf>
    <xf numFmtId="0" fontId="10" fillId="2" borderId="31" xfId="0" applyFont="1" applyFill="1" applyBorder="1" applyAlignment="1">
      <alignment wrapText="1" shrinkToFit="1"/>
    </xf>
    <xf numFmtId="164" fontId="10" fillId="2" borderId="36" xfId="0" applyNumberFormat="1" applyFont="1" applyFill="1" applyBorder="1" applyAlignment="1">
      <alignment wrapText="1" shrinkToFit="1"/>
    </xf>
    <xf numFmtId="164" fontId="10" fillId="2" borderId="46" xfId="0" applyNumberFormat="1" applyFont="1" applyFill="1" applyBorder="1" applyAlignment="1">
      <alignment wrapText="1" shrinkToFit="1"/>
    </xf>
    <xf numFmtId="164" fontId="10" fillId="2" borderId="48" xfId="0" applyNumberFormat="1" applyFont="1" applyFill="1" applyBorder="1" applyAlignment="1">
      <alignment wrapText="1" shrinkToFit="1"/>
    </xf>
    <xf numFmtId="0" fontId="10" fillId="2" borderId="3" xfId="0" applyFont="1" applyFill="1" applyBorder="1" applyAlignment="1">
      <alignment wrapText="1" shrinkToFit="1"/>
    </xf>
    <xf numFmtId="164" fontId="10" fillId="2" borderId="2" xfId="0" applyNumberFormat="1" applyFont="1" applyFill="1" applyBorder="1" applyAlignment="1">
      <alignment wrapText="1" shrinkToFit="1"/>
    </xf>
    <xf numFmtId="0" fontId="11" fillId="2" borderId="52" xfId="0" applyFont="1" applyFill="1" applyBorder="1" applyAlignment="1">
      <alignment wrapText="1" shrinkToFit="1"/>
    </xf>
    <xf numFmtId="0" fontId="11" fillId="2" borderId="3" xfId="0" applyFont="1" applyFill="1" applyBorder="1" applyAlignment="1">
      <alignment wrapText="1" shrinkToFit="1"/>
    </xf>
    <xf numFmtId="3" fontId="2" fillId="2" borderId="37" xfId="0" applyNumberFormat="1" applyFont="1" applyFill="1" applyBorder="1" applyAlignment="1">
      <alignment horizontal="center"/>
    </xf>
    <xf numFmtId="0" fontId="6" fillId="0" borderId="58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2" fillId="0" borderId="61" xfId="0" applyFont="1" applyBorder="1" applyAlignment="1">
      <alignment horizontal="left" indent="1"/>
    </xf>
    <xf numFmtId="0" fontId="2" fillId="0" borderId="52" xfId="0" applyFont="1" applyBorder="1" applyAlignment="1">
      <alignment horizontal="left" indent="1"/>
    </xf>
    <xf numFmtId="0" fontId="2" fillId="0" borderId="4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50" xfId="0" applyFont="1" applyBorder="1" applyAlignment="1">
      <alignment horizontal="left"/>
    </xf>
    <xf numFmtId="0" fontId="6" fillId="0" borderId="51" xfId="0" applyFont="1" applyBorder="1" applyAlignment="1">
      <alignment horizontal="left"/>
    </xf>
    <xf numFmtId="0" fontId="6" fillId="7" borderId="7" xfId="0" applyFont="1" applyFill="1" applyBorder="1" applyAlignment="1">
      <alignment horizontal="left"/>
    </xf>
    <xf numFmtId="0" fontId="6" fillId="7" borderId="0" xfId="0" applyFont="1" applyFill="1" applyAlignment="1">
      <alignment horizontal="left"/>
    </xf>
    <xf numFmtId="0" fontId="6" fillId="7" borderId="57" xfId="0" applyFont="1" applyFill="1" applyBorder="1" applyAlignment="1">
      <alignment horizontal="left"/>
    </xf>
    <xf numFmtId="0" fontId="5" fillId="4" borderId="66" xfId="0" applyFont="1" applyFill="1" applyBorder="1" applyAlignment="1">
      <alignment horizontal="left"/>
    </xf>
    <xf numFmtId="0" fontId="5" fillId="5" borderId="53" xfId="0" applyFont="1" applyFill="1" applyBorder="1" applyAlignment="1">
      <alignment horizontal="left"/>
    </xf>
    <xf numFmtId="0" fontId="2" fillId="5" borderId="54" xfId="0" applyFont="1" applyFill="1" applyBorder="1" applyAlignment="1">
      <alignment horizontal="left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74"/>
  <sheetViews>
    <sheetView showZeros="0" tabSelected="1" zoomScaleNormal="100" workbookViewId="0">
      <selection activeCell="K1" sqref="K1:K1048576"/>
    </sheetView>
  </sheetViews>
  <sheetFormatPr defaultColWidth="9.08984375" defaultRowHeight="9" x14ac:dyDescent="0.2"/>
  <cols>
    <col min="1" max="1" width="2.54296875" style="2" customWidth="1"/>
    <col min="2" max="2" width="3.453125" style="2" customWidth="1"/>
    <col min="3" max="3" width="43.453125" style="2" bestFit="1" customWidth="1"/>
    <col min="4" max="4" width="10.08984375" style="2" customWidth="1"/>
    <col min="5" max="5" width="8.36328125" style="2" customWidth="1"/>
    <col min="6" max="6" width="7.36328125" style="2" bestFit="1" customWidth="1"/>
    <col min="7" max="7" width="7.36328125" style="2" customWidth="1"/>
    <col min="8" max="8" width="5.6328125" style="2" customWidth="1"/>
    <col min="9" max="9" width="11.6328125" style="9" customWidth="1"/>
    <col min="10" max="10" width="11.6328125" style="2" customWidth="1"/>
    <col min="11" max="11" width="11.6328125" style="2" hidden="1" customWidth="1"/>
    <col min="12" max="12" width="5.6328125" style="2" customWidth="1"/>
    <col min="13" max="13" width="4.453125" style="2" customWidth="1"/>
    <col min="14" max="14" width="6.54296875" style="2" customWidth="1"/>
    <col min="15" max="15" width="21.6328125" style="2" customWidth="1"/>
    <col min="16" max="17" width="16.6328125" style="2" customWidth="1"/>
    <col min="18" max="18" width="16.6328125" style="2" hidden="1" customWidth="1"/>
    <col min="19" max="16384" width="9.08984375" style="2"/>
  </cols>
  <sheetData>
    <row r="1" spans="1:19" s="117" customFormat="1" ht="12.9" customHeight="1" x14ac:dyDescent="0.25">
      <c r="A1" s="303" t="s">
        <v>144</v>
      </c>
      <c r="B1" s="303"/>
      <c r="C1" s="303"/>
      <c r="D1" s="303"/>
      <c r="E1" s="303"/>
      <c r="F1" s="303"/>
      <c r="G1" s="303"/>
      <c r="H1" s="303"/>
      <c r="I1" s="114" t="s">
        <v>33</v>
      </c>
      <c r="J1" s="242">
        <v>46174</v>
      </c>
      <c r="K1" s="167"/>
      <c r="L1" s="115"/>
      <c r="M1" s="115"/>
      <c r="N1" s="116"/>
    </row>
    <row r="2" spans="1:19" s="8" customFormat="1" ht="12.9" customHeight="1" thickBot="1" x14ac:dyDescent="0.3">
      <c r="A2" s="306" t="s">
        <v>57</v>
      </c>
      <c r="B2" s="306"/>
      <c r="C2" s="306"/>
      <c r="D2" s="306"/>
      <c r="E2" s="306"/>
      <c r="F2" s="306"/>
      <c r="G2" s="306"/>
      <c r="H2" s="306"/>
      <c r="I2" s="42"/>
      <c r="J2" s="242">
        <f>J1+365+30-1</f>
        <v>46568</v>
      </c>
      <c r="K2" s="42"/>
      <c r="L2" s="22"/>
      <c r="M2" s="22"/>
    </row>
    <row r="3" spans="1:19" s="3" customFormat="1" ht="12" customHeight="1" x14ac:dyDescent="0.2">
      <c r="A3" s="317" t="s">
        <v>25</v>
      </c>
      <c r="B3" s="318"/>
      <c r="C3" s="318"/>
      <c r="D3" s="39" t="s">
        <v>5</v>
      </c>
      <c r="E3" s="38" t="s">
        <v>6</v>
      </c>
      <c r="F3" s="307" t="s">
        <v>26</v>
      </c>
      <c r="G3" s="308"/>
      <c r="H3" s="309"/>
      <c r="I3" s="330" t="s">
        <v>71</v>
      </c>
      <c r="J3" s="323" t="s">
        <v>67</v>
      </c>
      <c r="K3" s="323" t="s">
        <v>69</v>
      </c>
      <c r="L3" s="11"/>
      <c r="M3" s="11"/>
    </row>
    <row r="4" spans="1:19" s="1" customFormat="1" ht="19.5" customHeight="1" thickBot="1" x14ac:dyDescent="0.25">
      <c r="A4" s="21"/>
      <c r="B4" s="311" t="s">
        <v>35</v>
      </c>
      <c r="C4" s="312"/>
      <c r="D4" s="52"/>
      <c r="E4" s="53"/>
      <c r="F4" s="54" t="s">
        <v>59</v>
      </c>
      <c r="G4" s="55" t="s">
        <v>60</v>
      </c>
      <c r="H4" s="70" t="s">
        <v>37</v>
      </c>
      <c r="I4" s="331"/>
      <c r="J4" s="324"/>
      <c r="K4" s="324"/>
      <c r="L4" s="5"/>
      <c r="M4" s="5"/>
      <c r="O4" s="106" t="s">
        <v>127</v>
      </c>
      <c r="P4" s="106"/>
      <c r="Q4" s="122"/>
      <c r="R4" s="106"/>
    </row>
    <row r="5" spans="1:19" s="1" customFormat="1" ht="12" customHeight="1" x14ac:dyDescent="0.3">
      <c r="A5" s="48" t="s">
        <v>47</v>
      </c>
      <c r="B5" s="316"/>
      <c r="C5" s="316"/>
      <c r="D5" s="260"/>
      <c r="E5" s="87">
        <f>D5/9</f>
        <v>0</v>
      </c>
      <c r="F5" s="51"/>
      <c r="G5" s="262"/>
      <c r="H5" s="263"/>
      <c r="I5" s="214">
        <f>(E5*H5)+(D5*G5)</f>
        <v>0</v>
      </c>
      <c r="J5" s="99"/>
      <c r="K5" s="99"/>
      <c r="L5" s="235" t="s">
        <v>132</v>
      </c>
      <c r="M5" s="177"/>
      <c r="N5" s="4"/>
      <c r="O5" s="220" t="s">
        <v>65</v>
      </c>
      <c r="P5" s="221"/>
      <c r="Q5" s="222"/>
      <c r="R5" s="223"/>
      <c r="S5" s="5"/>
    </row>
    <row r="6" spans="1:19" s="1" customFormat="1" ht="12" customHeight="1" thickBot="1" x14ac:dyDescent="0.25">
      <c r="A6" s="16" t="s">
        <v>48</v>
      </c>
      <c r="B6" s="310"/>
      <c r="C6" s="310"/>
      <c r="D6" s="261"/>
      <c r="E6" s="85">
        <f>D6/9</f>
        <v>0</v>
      </c>
      <c r="F6" s="45"/>
      <c r="G6" s="264"/>
      <c r="H6" s="265"/>
      <c r="I6" s="214">
        <f t="shared" ref="I6:I9" si="0">(E6*H6)+(D6*G6)</f>
        <v>0</v>
      </c>
      <c r="J6" s="95"/>
      <c r="K6" s="99"/>
      <c r="L6" s="235" t="s">
        <v>133</v>
      </c>
      <c r="M6" s="177"/>
      <c r="N6" s="105"/>
      <c r="O6" s="224"/>
      <c r="P6" s="225" t="s">
        <v>66</v>
      </c>
      <c r="Q6" s="225" t="s">
        <v>67</v>
      </c>
      <c r="R6" s="226" t="s">
        <v>69</v>
      </c>
      <c r="S6" s="5"/>
    </row>
    <row r="7" spans="1:19" s="1" customFormat="1" ht="12" customHeight="1" x14ac:dyDescent="0.2">
      <c r="A7" s="16" t="s">
        <v>22</v>
      </c>
      <c r="B7" s="310"/>
      <c r="C7" s="310"/>
      <c r="D7" s="261"/>
      <c r="E7" s="85">
        <f t="shared" ref="E7:E10" si="1">D7/9</f>
        <v>0</v>
      </c>
      <c r="F7" s="45"/>
      <c r="G7" s="264"/>
      <c r="H7" s="265"/>
      <c r="I7" s="214">
        <f t="shared" si="0"/>
        <v>0</v>
      </c>
      <c r="J7" s="95"/>
      <c r="K7" s="99"/>
      <c r="L7" s="235" t="s">
        <v>134</v>
      </c>
      <c r="M7" s="177"/>
      <c r="N7" s="4"/>
      <c r="O7" s="227" t="s">
        <v>107</v>
      </c>
      <c r="P7" s="228">
        <f>I16+I18+I19+I20</f>
        <v>0</v>
      </c>
      <c r="Q7" s="228">
        <f>J16+J18+J19+J20</f>
        <v>0</v>
      </c>
      <c r="R7" s="228">
        <f>K16+K18+K19+K20</f>
        <v>0</v>
      </c>
      <c r="S7" s="5"/>
    </row>
    <row r="8" spans="1:19" s="1" customFormat="1" ht="12" customHeight="1" x14ac:dyDescent="0.2">
      <c r="A8" s="16" t="s">
        <v>23</v>
      </c>
      <c r="B8" s="310"/>
      <c r="C8" s="310"/>
      <c r="D8" s="261"/>
      <c r="E8" s="85">
        <f t="shared" si="1"/>
        <v>0</v>
      </c>
      <c r="F8" s="45"/>
      <c r="G8" s="264"/>
      <c r="H8" s="265"/>
      <c r="I8" s="214">
        <f t="shared" si="0"/>
        <v>0</v>
      </c>
      <c r="J8" s="95"/>
      <c r="K8" s="99"/>
      <c r="L8" s="78"/>
      <c r="M8" s="177"/>
      <c r="N8" s="4"/>
      <c r="O8" s="227" t="s">
        <v>108</v>
      </c>
      <c r="P8" s="228">
        <f>I25+I26</f>
        <v>0</v>
      </c>
      <c r="Q8" s="228">
        <f>J25</f>
        <v>0</v>
      </c>
      <c r="R8" s="228">
        <f>K25</f>
        <v>0</v>
      </c>
      <c r="S8" s="5"/>
    </row>
    <row r="9" spans="1:19" s="1" customFormat="1" ht="12" customHeight="1" x14ac:dyDescent="0.2">
      <c r="A9" s="16" t="s">
        <v>24</v>
      </c>
      <c r="B9" s="304"/>
      <c r="C9" s="305"/>
      <c r="D9" s="261"/>
      <c r="E9" s="85">
        <f t="shared" si="1"/>
        <v>0</v>
      </c>
      <c r="F9" s="45"/>
      <c r="G9" s="264"/>
      <c r="H9" s="265"/>
      <c r="I9" s="214">
        <f t="shared" si="0"/>
        <v>0</v>
      </c>
      <c r="J9" s="95"/>
      <c r="K9" s="99"/>
      <c r="L9" s="78"/>
      <c r="M9" s="177"/>
      <c r="N9" s="4"/>
      <c r="O9" s="209" t="s">
        <v>109</v>
      </c>
      <c r="P9" s="202">
        <f>SUM(P7:P8)</f>
        <v>0</v>
      </c>
      <c r="Q9" s="202">
        <f>SUM(Q7:Q8)</f>
        <v>0</v>
      </c>
      <c r="R9" s="202">
        <f>SUM(R7:R8)</f>
        <v>0</v>
      </c>
      <c r="S9" s="5"/>
    </row>
    <row r="10" spans="1:19" s="1" customFormat="1" ht="12" customHeight="1" x14ac:dyDescent="0.2">
      <c r="A10" s="16" t="s">
        <v>28</v>
      </c>
      <c r="B10" s="304"/>
      <c r="C10" s="305"/>
      <c r="D10" s="261"/>
      <c r="E10" s="85">
        <f t="shared" si="1"/>
        <v>0</v>
      </c>
      <c r="F10" s="45"/>
      <c r="G10" s="264"/>
      <c r="H10" s="265"/>
      <c r="I10" s="214">
        <f>(E10*H10)+(D10*G10)</f>
        <v>0</v>
      </c>
      <c r="J10" s="95"/>
      <c r="K10" s="99"/>
      <c r="L10" s="78"/>
      <c r="M10" s="177"/>
      <c r="N10" s="4"/>
      <c r="O10" s="229" t="s">
        <v>110</v>
      </c>
      <c r="P10" s="228">
        <f>I28</f>
        <v>0</v>
      </c>
      <c r="Q10" s="228">
        <f>J28</f>
        <v>0</v>
      </c>
      <c r="R10" s="228">
        <f>K28</f>
        <v>0</v>
      </c>
      <c r="S10" s="5"/>
    </row>
    <row r="11" spans="1:19" s="1" customFormat="1" ht="12" customHeight="1" thickBot="1" x14ac:dyDescent="0.25">
      <c r="A11" s="21"/>
      <c r="B11" s="313" t="s">
        <v>34</v>
      </c>
      <c r="C11" s="314"/>
      <c r="D11" s="57"/>
      <c r="E11" s="58"/>
      <c r="F11" s="52"/>
      <c r="G11" s="59"/>
      <c r="H11" s="72"/>
      <c r="I11" s="109"/>
      <c r="J11" s="77"/>
      <c r="K11" s="77"/>
      <c r="L11" s="5"/>
      <c r="M11" s="12"/>
      <c r="N11" s="4"/>
      <c r="O11" s="229" t="s">
        <v>111</v>
      </c>
      <c r="P11" s="228">
        <f>SUM(I21:I23)</f>
        <v>0</v>
      </c>
      <c r="Q11" s="228">
        <f>SUM(J21:J23)</f>
        <v>0</v>
      </c>
      <c r="R11" s="228">
        <f>SUM(K21:K23)</f>
        <v>0</v>
      </c>
      <c r="S11" s="5"/>
    </row>
    <row r="12" spans="1:19" s="1" customFormat="1" ht="12" customHeight="1" thickBot="1" x14ac:dyDescent="0.25">
      <c r="A12" s="48" t="s">
        <v>20</v>
      </c>
      <c r="B12" s="316"/>
      <c r="C12" s="316"/>
      <c r="D12" s="260"/>
      <c r="E12" s="87">
        <f>D12/12</f>
        <v>0</v>
      </c>
      <c r="F12" s="267"/>
      <c r="G12" s="56"/>
      <c r="H12" s="73"/>
      <c r="I12" s="214">
        <f>D12*F12</f>
        <v>0</v>
      </c>
      <c r="J12" s="96"/>
      <c r="K12" s="96"/>
      <c r="L12" s="5"/>
      <c r="M12" s="12"/>
      <c r="N12" s="4"/>
      <c r="O12" s="224" t="s">
        <v>112</v>
      </c>
      <c r="P12" s="230">
        <f>I24</f>
        <v>0</v>
      </c>
      <c r="Q12" s="230">
        <f>J24</f>
        <v>0</v>
      </c>
      <c r="R12" s="230">
        <f>K24</f>
        <v>0</v>
      </c>
      <c r="S12" s="5"/>
    </row>
    <row r="13" spans="1:19" s="1" customFormat="1" ht="12" customHeight="1" thickBot="1" x14ac:dyDescent="0.25">
      <c r="A13" s="16" t="s">
        <v>21</v>
      </c>
      <c r="B13" s="310"/>
      <c r="C13" s="310"/>
      <c r="D13" s="266"/>
      <c r="E13" s="85">
        <f>D13/12</f>
        <v>0</v>
      </c>
      <c r="F13" s="268"/>
      <c r="G13" s="46"/>
      <c r="H13" s="74"/>
      <c r="I13" s="215">
        <f>D13*F13+(D13*G13)+(E13*H13)</f>
        <v>0</v>
      </c>
      <c r="J13" s="96"/>
      <c r="K13" s="96"/>
      <c r="L13" s="5"/>
      <c r="M13" s="12"/>
      <c r="N13" s="4"/>
      <c r="O13" s="206" t="s">
        <v>113</v>
      </c>
      <c r="P13" s="211">
        <f>SUM(P9:P12)</f>
        <v>0</v>
      </c>
      <c r="Q13" s="211">
        <f>SUM(Q9:Q12)</f>
        <v>0</v>
      </c>
      <c r="R13" s="211">
        <f>SUM(R9:R12)</f>
        <v>0</v>
      </c>
      <c r="S13" s="5"/>
    </row>
    <row r="14" spans="1:19" s="1" customFormat="1" ht="12" customHeight="1" x14ac:dyDescent="0.2">
      <c r="A14" s="16" t="s">
        <v>36</v>
      </c>
      <c r="B14" s="310"/>
      <c r="C14" s="310"/>
      <c r="D14" s="266"/>
      <c r="E14" s="85">
        <f>D14/12</f>
        <v>0</v>
      </c>
      <c r="F14" s="268"/>
      <c r="G14" s="46"/>
      <c r="H14" s="74"/>
      <c r="I14" s="215">
        <f>D14*F14+(D14*G14)+(E14*H14)</f>
        <v>0</v>
      </c>
      <c r="J14" s="96"/>
      <c r="K14" s="96"/>
      <c r="L14" s="5"/>
      <c r="M14" s="12"/>
      <c r="N14" s="4"/>
      <c r="O14" s="210" t="s">
        <v>114</v>
      </c>
      <c r="P14" s="203"/>
      <c r="Q14" s="203"/>
      <c r="R14" s="203"/>
      <c r="S14" s="5"/>
    </row>
    <row r="15" spans="1:19" s="1" customFormat="1" ht="12" customHeight="1" thickBot="1" x14ac:dyDescent="0.25">
      <c r="A15" s="17" t="s">
        <v>23</v>
      </c>
      <c r="B15" s="310"/>
      <c r="C15" s="315"/>
      <c r="D15" s="266"/>
      <c r="E15" s="85">
        <f>D15/12</f>
        <v>0</v>
      </c>
      <c r="F15" s="268"/>
      <c r="G15" s="46"/>
      <c r="H15" s="74"/>
      <c r="I15" s="216">
        <f>D15*F15+(D15*G15)+(E15*H15)</f>
        <v>0</v>
      </c>
      <c r="J15" s="123"/>
      <c r="K15" s="123"/>
      <c r="L15" s="5"/>
      <c r="M15" s="12"/>
      <c r="N15" s="4"/>
      <c r="O15" s="229" t="s">
        <v>115</v>
      </c>
      <c r="P15" s="228">
        <f>I38</f>
        <v>0</v>
      </c>
      <c r="Q15" s="228">
        <f>J38</f>
        <v>0</v>
      </c>
      <c r="R15" s="228">
        <f>K38</f>
        <v>0</v>
      </c>
      <c r="S15" s="5"/>
    </row>
    <row r="16" spans="1:19" s="1" customFormat="1" ht="12" customHeight="1" thickBot="1" x14ac:dyDescent="0.25">
      <c r="A16" s="284" t="s">
        <v>19</v>
      </c>
      <c r="B16" s="285"/>
      <c r="C16" s="285"/>
      <c r="D16" s="285"/>
      <c r="E16" s="285"/>
      <c r="F16" s="285"/>
      <c r="G16" s="285"/>
      <c r="H16" s="285"/>
      <c r="I16" s="124">
        <f>SUM(I5:I15)</f>
        <v>0</v>
      </c>
      <c r="J16" s="124">
        <f>SUM(J5:J15)</f>
        <v>0</v>
      </c>
      <c r="K16" s="124">
        <f>SUM(K5:K15)</f>
        <v>0</v>
      </c>
      <c r="L16" s="5"/>
      <c r="M16" s="12"/>
      <c r="N16" s="4"/>
      <c r="O16" s="231" t="s">
        <v>116</v>
      </c>
      <c r="P16" s="232">
        <f t="shared" ref="P16:R19" si="2">I54</f>
        <v>0</v>
      </c>
      <c r="Q16" s="232">
        <f t="shared" si="2"/>
        <v>0</v>
      </c>
      <c r="R16" s="232">
        <f t="shared" si="2"/>
        <v>0</v>
      </c>
      <c r="S16" s="5"/>
    </row>
    <row r="17" spans="1:20" ht="21.75" customHeight="1" thickBot="1" x14ac:dyDescent="0.25">
      <c r="A17" s="286" t="s">
        <v>7</v>
      </c>
      <c r="B17" s="287"/>
      <c r="C17" s="287"/>
      <c r="D17" s="68"/>
      <c r="E17" s="69"/>
      <c r="F17" s="67" t="s">
        <v>38</v>
      </c>
      <c r="G17" s="61" t="s">
        <v>39</v>
      </c>
      <c r="H17" s="75" t="s">
        <v>37</v>
      </c>
      <c r="I17" s="118"/>
      <c r="J17" s="33"/>
      <c r="K17" s="33"/>
      <c r="L17" s="14"/>
      <c r="M17" s="14"/>
      <c r="N17" s="6"/>
      <c r="O17" s="231" t="s">
        <v>117</v>
      </c>
      <c r="P17" s="232">
        <f t="shared" si="2"/>
        <v>0</v>
      </c>
      <c r="Q17" s="232">
        <f t="shared" si="2"/>
        <v>0</v>
      </c>
      <c r="R17" s="232">
        <f t="shared" si="2"/>
        <v>0</v>
      </c>
      <c r="S17" s="5"/>
      <c r="T17" s="1"/>
    </row>
    <row r="18" spans="1:20" ht="12" customHeight="1" x14ac:dyDescent="0.2">
      <c r="A18" s="18" t="s">
        <v>8</v>
      </c>
      <c r="B18" s="269"/>
      <c r="C18" s="7" t="s">
        <v>92</v>
      </c>
      <c r="D18" s="271"/>
      <c r="E18" s="60">
        <f t="shared" ref="E18:E19" si="3">D18/12</f>
        <v>0</v>
      </c>
      <c r="F18" s="272"/>
      <c r="G18" s="257"/>
      <c r="H18" s="257"/>
      <c r="I18" s="217">
        <f t="shared" ref="I18" si="4">SUM(B18*E18*F18)+(B18*E18*G18)+(B18*E18*H18)</f>
        <v>0</v>
      </c>
      <c r="J18" s="97"/>
      <c r="K18" s="97"/>
      <c r="L18" s="14"/>
      <c r="M18" s="14"/>
      <c r="N18" s="6"/>
      <c r="O18" s="231" t="s">
        <v>118</v>
      </c>
      <c r="P18" s="232">
        <f t="shared" si="2"/>
        <v>0</v>
      </c>
      <c r="Q18" s="232">
        <f t="shared" si="2"/>
        <v>0</v>
      </c>
      <c r="R18" s="232">
        <f t="shared" si="2"/>
        <v>0</v>
      </c>
      <c r="S18" s="5"/>
      <c r="T18" s="1"/>
    </row>
    <row r="19" spans="1:20" ht="12" customHeight="1" x14ac:dyDescent="0.2">
      <c r="A19" s="18" t="s">
        <v>8</v>
      </c>
      <c r="B19" s="269"/>
      <c r="C19" s="7" t="s">
        <v>86</v>
      </c>
      <c r="D19" s="271"/>
      <c r="E19" s="60">
        <f t="shared" si="3"/>
        <v>0</v>
      </c>
      <c r="F19" s="272"/>
      <c r="G19" s="257"/>
      <c r="H19" s="257"/>
      <c r="I19" s="217">
        <f>SUM(B19*E19*F19)+(B19*E19*G19)+(B19*E19*H19)</f>
        <v>0</v>
      </c>
      <c r="J19" s="97"/>
      <c r="K19" s="97"/>
      <c r="L19" s="14"/>
      <c r="M19" s="14"/>
      <c r="N19" s="6"/>
      <c r="O19" s="231" t="s">
        <v>119</v>
      </c>
      <c r="P19" s="232">
        <f t="shared" si="2"/>
        <v>0</v>
      </c>
      <c r="Q19" s="232">
        <f t="shared" si="2"/>
        <v>0</v>
      </c>
      <c r="R19" s="232">
        <f t="shared" si="2"/>
        <v>0</v>
      </c>
      <c r="S19" s="5"/>
      <c r="T19" s="1"/>
    </row>
    <row r="20" spans="1:20" ht="12" customHeight="1" x14ac:dyDescent="0.2">
      <c r="A20" s="18" t="s">
        <v>8</v>
      </c>
      <c r="B20" s="269"/>
      <c r="C20" s="7" t="s">
        <v>4</v>
      </c>
      <c r="D20" s="271"/>
      <c r="E20" s="60">
        <f t="shared" ref="E20:E26" si="5">D20/12</f>
        <v>0</v>
      </c>
      <c r="F20" s="272"/>
      <c r="G20" s="257"/>
      <c r="H20" s="257"/>
      <c r="I20" s="217">
        <f t="shared" ref="I20:I26" si="6">SUM(B20*E20*F20)+(B20*E20*G20)+(B20*E20*H20)</f>
        <v>0</v>
      </c>
      <c r="J20" s="97"/>
      <c r="K20" s="97"/>
      <c r="L20" s="14"/>
      <c r="M20" s="14"/>
      <c r="N20" s="6"/>
      <c r="O20" s="231" t="s">
        <v>120</v>
      </c>
      <c r="P20" s="232">
        <f>I34</f>
        <v>0</v>
      </c>
      <c r="Q20" s="232">
        <f>J34</f>
        <v>0</v>
      </c>
      <c r="R20" s="232">
        <f>K34</f>
        <v>0</v>
      </c>
      <c r="S20" s="5"/>
      <c r="T20" s="1"/>
    </row>
    <row r="21" spans="1:20" s="1" customFormat="1" ht="12" customHeight="1" x14ac:dyDescent="0.2">
      <c r="A21" s="18" t="s">
        <v>8</v>
      </c>
      <c r="B21" s="269"/>
      <c r="C21" s="7" t="s">
        <v>89</v>
      </c>
      <c r="D21" s="45"/>
      <c r="E21" s="256">
        <f>20000/10</f>
        <v>2000</v>
      </c>
      <c r="F21" s="257"/>
      <c r="G21" s="258">
        <v>10</v>
      </c>
      <c r="H21" s="258">
        <v>0</v>
      </c>
      <c r="I21" s="217">
        <f>SUM(B21*E21*F21)+(B21*E21*G21)+(B21*E21*H21)</f>
        <v>0</v>
      </c>
      <c r="J21" s="96"/>
      <c r="K21" s="96"/>
      <c r="L21" s="5"/>
      <c r="M21" s="5"/>
      <c r="N21" s="4"/>
      <c r="O21" s="231" t="s">
        <v>121</v>
      </c>
      <c r="P21" s="232">
        <f>SUM(I58,I44,I59)</f>
        <v>0</v>
      </c>
      <c r="Q21" s="232">
        <f>SUM(J58,J44,J59)</f>
        <v>0</v>
      </c>
      <c r="R21" s="232">
        <f>SUM(K58,K44,K59)</f>
        <v>0</v>
      </c>
      <c r="S21" s="5"/>
    </row>
    <row r="22" spans="1:20" s="1" customFormat="1" ht="12" customHeight="1" thickBot="1" x14ac:dyDescent="0.25">
      <c r="A22" s="18" t="s">
        <v>8</v>
      </c>
      <c r="B22" s="269"/>
      <c r="C22" s="7" t="s">
        <v>90</v>
      </c>
      <c r="D22" s="45"/>
      <c r="E22" s="256">
        <f>11500/10</f>
        <v>1150</v>
      </c>
      <c r="F22" s="257"/>
      <c r="G22" s="258">
        <v>10</v>
      </c>
      <c r="H22" s="258">
        <v>0</v>
      </c>
      <c r="I22" s="217">
        <f t="shared" ref="I22:I23" si="7">SUM(B22*E22*F22)+(B22*E22*G22)+(B22*E22*H22)</f>
        <v>0</v>
      </c>
      <c r="J22" s="96"/>
      <c r="K22" s="96"/>
      <c r="L22" s="5"/>
      <c r="M22" s="5"/>
      <c r="N22" s="4"/>
      <c r="O22" s="233" t="s">
        <v>122</v>
      </c>
      <c r="P22" s="234">
        <f>I52</f>
        <v>0</v>
      </c>
      <c r="Q22" s="234">
        <f>J52</f>
        <v>0</v>
      </c>
      <c r="R22" s="234">
        <f>K52</f>
        <v>0</v>
      </c>
      <c r="S22" s="5"/>
    </row>
    <row r="23" spans="1:20" s="1" customFormat="1" ht="12" customHeight="1" thickBot="1" x14ac:dyDescent="0.25">
      <c r="A23" s="18" t="s">
        <v>8</v>
      </c>
      <c r="B23" s="269"/>
      <c r="C23" s="7" t="s">
        <v>91</v>
      </c>
      <c r="D23" s="45"/>
      <c r="E23" s="259"/>
      <c r="F23" s="257"/>
      <c r="G23" s="273"/>
      <c r="H23" s="273"/>
      <c r="I23" s="217">
        <f t="shared" si="7"/>
        <v>0</v>
      </c>
      <c r="J23" s="96"/>
      <c r="K23" s="96"/>
      <c r="L23" s="5"/>
      <c r="M23" s="5"/>
      <c r="N23" s="4"/>
      <c r="O23" s="206" t="s">
        <v>123</v>
      </c>
      <c r="P23" s="211">
        <f>SUM(P15:P22)</f>
        <v>0</v>
      </c>
      <c r="Q23" s="211">
        <f>SUM(Q15:Q22)</f>
        <v>0</v>
      </c>
      <c r="R23" s="211">
        <f>SUM(R15:R22)</f>
        <v>0</v>
      </c>
      <c r="S23" s="5"/>
    </row>
    <row r="24" spans="1:20" s="1" customFormat="1" ht="12" customHeight="1" x14ac:dyDescent="0.2">
      <c r="A24" s="18" t="s">
        <v>8</v>
      </c>
      <c r="B24" s="269"/>
      <c r="C24" s="7" t="s">
        <v>145</v>
      </c>
      <c r="D24" s="45"/>
      <c r="E24" s="283"/>
      <c r="F24" s="257"/>
      <c r="G24" s="273"/>
      <c r="H24" s="265"/>
      <c r="I24" s="217">
        <f t="shared" si="6"/>
        <v>0</v>
      </c>
      <c r="J24" s="96"/>
      <c r="K24" s="96"/>
      <c r="L24" s="5"/>
      <c r="M24" s="5"/>
      <c r="N24" s="4"/>
      <c r="O24" s="210" t="s">
        <v>124</v>
      </c>
      <c r="P24" s="203"/>
      <c r="Q24" s="203"/>
      <c r="R24" s="203"/>
      <c r="S24" s="5"/>
    </row>
    <row r="25" spans="1:20" s="1" customFormat="1" ht="12" customHeight="1" thickBot="1" x14ac:dyDescent="0.25">
      <c r="A25" s="18" t="s">
        <v>8</v>
      </c>
      <c r="B25" s="269"/>
      <c r="C25" s="7" t="s">
        <v>53</v>
      </c>
      <c r="D25" s="261"/>
      <c r="E25" s="85">
        <f t="shared" si="5"/>
        <v>0</v>
      </c>
      <c r="F25" s="272"/>
      <c r="G25" s="93"/>
      <c r="H25" s="94"/>
      <c r="I25" s="217">
        <f t="shared" si="6"/>
        <v>0</v>
      </c>
      <c r="J25" s="96"/>
      <c r="K25" s="96"/>
      <c r="L25" s="5"/>
      <c r="M25" s="5"/>
      <c r="N25" s="4"/>
      <c r="O25" s="229" t="s">
        <v>125</v>
      </c>
      <c r="P25" s="228">
        <f t="shared" ref="P25:R26" si="8">I64</f>
        <v>0</v>
      </c>
      <c r="Q25" s="228">
        <f t="shared" si="8"/>
        <v>0</v>
      </c>
      <c r="R25" s="228">
        <f t="shared" si="8"/>
        <v>0</v>
      </c>
      <c r="S25" s="5"/>
    </row>
    <row r="26" spans="1:20" s="1" customFormat="1" ht="12" customHeight="1" thickBot="1" x14ac:dyDescent="0.25">
      <c r="A26" s="135" t="s">
        <v>8</v>
      </c>
      <c r="B26" s="270"/>
      <c r="C26" s="137" t="s">
        <v>54</v>
      </c>
      <c r="D26" s="274"/>
      <c r="E26" s="127">
        <f t="shared" si="5"/>
        <v>0</v>
      </c>
      <c r="F26" s="275"/>
      <c r="G26" s="276"/>
      <c r="H26" s="277"/>
      <c r="I26" s="218">
        <f t="shared" si="6"/>
        <v>0</v>
      </c>
      <c r="J26" s="123"/>
      <c r="K26" s="123"/>
      <c r="L26" s="5"/>
      <c r="M26" s="5"/>
      <c r="O26" s="180" t="s">
        <v>126</v>
      </c>
      <c r="P26" s="212">
        <f t="shared" si="8"/>
        <v>0</v>
      </c>
      <c r="Q26" s="212">
        <f t="shared" si="8"/>
        <v>0</v>
      </c>
      <c r="R26" s="212">
        <f t="shared" si="8"/>
        <v>0</v>
      </c>
      <c r="S26" s="151">
        <f>SUM(P26:R26)</f>
        <v>0</v>
      </c>
    </row>
    <row r="27" spans="1:20" s="1" customFormat="1" ht="12" customHeight="1" thickBot="1" x14ac:dyDescent="0.25">
      <c r="A27" s="284" t="s">
        <v>79</v>
      </c>
      <c r="B27" s="285"/>
      <c r="C27" s="285"/>
      <c r="D27" s="145"/>
      <c r="E27" s="145"/>
      <c r="F27" s="145"/>
      <c r="G27" s="145"/>
      <c r="H27" s="145"/>
      <c r="I27" s="146">
        <f>SUM(I17:I26)</f>
        <v>0</v>
      </c>
      <c r="J27" s="146">
        <f>SUM(J17:J26)</f>
        <v>0</v>
      </c>
      <c r="K27" s="146">
        <f>SUM(K17:K26)</f>
        <v>0</v>
      </c>
      <c r="L27" s="5"/>
      <c r="M27" s="5"/>
      <c r="O27" s="82"/>
      <c r="P27" s="82"/>
      <c r="Q27" s="82"/>
      <c r="R27" s="82"/>
      <c r="S27" s="2"/>
      <c r="T27" s="2"/>
    </row>
    <row r="28" spans="1:20" ht="12" customHeight="1" thickBot="1" x14ac:dyDescent="0.25">
      <c r="A28" s="292">
        <v>0.39300000000000002</v>
      </c>
      <c r="B28" s="293"/>
      <c r="C28" s="294" t="s">
        <v>83</v>
      </c>
      <c r="D28" s="294"/>
      <c r="E28" s="294"/>
      <c r="F28" s="294"/>
      <c r="G28" s="294"/>
      <c r="H28" s="295"/>
      <c r="I28" s="146">
        <f>(((I16+I18+I19+I20+I25)*A28))</f>
        <v>0</v>
      </c>
      <c r="J28" s="146">
        <f>(((J16+J18+J19+J20+J25)*A28))</f>
        <v>0</v>
      </c>
      <c r="K28" s="146">
        <f>(((K16+K18+K19+K20+K25)*A28))</f>
        <v>0</v>
      </c>
      <c r="L28" s="14"/>
      <c r="M28" s="14"/>
      <c r="O28" s="82"/>
      <c r="P28" s="82"/>
      <c r="Q28" s="82"/>
      <c r="R28" s="82"/>
    </row>
    <row r="29" spans="1:20" ht="12" customHeight="1" thickBot="1" x14ac:dyDescent="0.25">
      <c r="A29" s="327" t="s">
        <v>85</v>
      </c>
      <c r="B29" s="328"/>
      <c r="C29" s="328"/>
      <c r="D29" s="164"/>
      <c r="E29" s="164"/>
      <c r="F29" s="164"/>
      <c r="G29" s="164"/>
      <c r="H29" s="164"/>
      <c r="I29" s="165">
        <f>I28+I27+I16</f>
        <v>0</v>
      </c>
      <c r="J29" s="165">
        <f>J28+J27+J16</f>
        <v>0</v>
      </c>
      <c r="K29" s="165">
        <f>K28+K27+K16</f>
        <v>0</v>
      </c>
      <c r="L29" s="166"/>
      <c r="M29" s="166"/>
      <c r="N29" s="166"/>
    </row>
    <row r="30" spans="1:20" s="3" customFormat="1" ht="12" customHeight="1" x14ac:dyDescent="0.2">
      <c r="A30" s="296" t="s">
        <v>143</v>
      </c>
      <c r="B30" s="297"/>
      <c r="C30" s="297"/>
      <c r="D30" s="297"/>
      <c r="E30" s="297"/>
      <c r="F30" s="297"/>
      <c r="G30" s="297"/>
      <c r="H30" s="298"/>
      <c r="I30" s="255"/>
      <c r="J30" s="255"/>
      <c r="K30" s="255"/>
      <c r="L30" s="11"/>
      <c r="M30" s="11"/>
      <c r="O30" s="2"/>
      <c r="P30" s="2"/>
      <c r="Q30" s="2"/>
      <c r="R30" s="2"/>
      <c r="S30" s="2"/>
      <c r="T30" s="2"/>
    </row>
    <row r="31" spans="1:20" s="3" customFormat="1" ht="12" customHeight="1" x14ac:dyDescent="0.2">
      <c r="A31" s="19"/>
      <c r="B31" s="7" t="s">
        <v>98</v>
      </c>
      <c r="C31" s="299"/>
      <c r="D31" s="299"/>
      <c r="E31" s="299"/>
      <c r="F31" s="299"/>
      <c r="G31" s="299"/>
      <c r="H31" s="300"/>
      <c r="I31" s="278"/>
      <c r="J31" s="97"/>
      <c r="K31" s="194"/>
      <c r="L31" s="11"/>
      <c r="M31" s="11"/>
      <c r="O31" s="2"/>
      <c r="P31" s="2"/>
      <c r="Q31" s="2"/>
      <c r="R31" s="2"/>
      <c r="S31" s="2"/>
      <c r="T31" s="2"/>
    </row>
    <row r="32" spans="1:20" s="3" customFormat="1" ht="12" customHeight="1" x14ac:dyDescent="0.2">
      <c r="A32" s="19"/>
      <c r="B32" s="7" t="s">
        <v>100</v>
      </c>
      <c r="C32" s="299"/>
      <c r="D32" s="299"/>
      <c r="E32" s="299"/>
      <c r="F32" s="299"/>
      <c r="G32" s="299"/>
      <c r="H32" s="300"/>
      <c r="I32" s="278"/>
      <c r="J32" s="97"/>
      <c r="K32" s="194"/>
      <c r="L32" s="11"/>
      <c r="M32" s="11"/>
      <c r="O32" s="2"/>
      <c r="P32" s="2"/>
      <c r="Q32" s="2"/>
      <c r="R32" s="2"/>
      <c r="S32" s="2"/>
      <c r="T32" s="2"/>
    </row>
    <row r="33" spans="1:20" ht="12" customHeight="1" thickBot="1" x14ac:dyDescent="0.25">
      <c r="A33" s="19"/>
      <c r="B33" s="7" t="s">
        <v>101</v>
      </c>
      <c r="C33" s="301"/>
      <c r="D33" s="301"/>
      <c r="E33" s="301"/>
      <c r="F33" s="301"/>
      <c r="G33" s="301"/>
      <c r="H33" s="302"/>
      <c r="I33" s="278"/>
      <c r="J33" s="97"/>
      <c r="K33" s="194"/>
      <c r="L33" s="14"/>
      <c r="M33" s="14"/>
      <c r="O33" s="1"/>
      <c r="P33" s="1"/>
      <c r="Q33" s="1"/>
      <c r="R33" s="1"/>
      <c r="S33" s="1"/>
      <c r="T33" s="1"/>
    </row>
    <row r="34" spans="1:20" s="1" customFormat="1" ht="12" customHeight="1" thickBot="1" x14ac:dyDescent="0.25">
      <c r="A34" s="288" t="s">
        <v>0</v>
      </c>
      <c r="B34" s="289"/>
      <c r="C34" s="289"/>
      <c r="D34" s="289"/>
      <c r="E34" s="289"/>
      <c r="F34" s="289"/>
      <c r="G34" s="289"/>
      <c r="H34" s="290"/>
      <c r="I34" s="178">
        <f>SUM(I31:I33)</f>
        <v>0</v>
      </c>
      <c r="J34" s="178">
        <f>SUM(J31:J33)</f>
        <v>0</v>
      </c>
      <c r="K34" s="178">
        <f>SUM(K31:K33)</f>
        <v>0</v>
      </c>
      <c r="L34" s="236"/>
      <c r="M34" s="5"/>
    </row>
    <row r="35" spans="1:20" ht="12" customHeight="1" x14ac:dyDescent="0.2">
      <c r="A35" s="286" t="s">
        <v>9</v>
      </c>
      <c r="B35" s="287"/>
      <c r="C35" s="287"/>
      <c r="D35" s="287"/>
      <c r="E35" s="287"/>
      <c r="F35" s="287"/>
      <c r="G35" s="287"/>
      <c r="H35" s="287"/>
      <c r="I35" s="35"/>
      <c r="J35" s="35"/>
      <c r="K35" s="35"/>
      <c r="L35" s="14"/>
      <c r="M35" s="14"/>
      <c r="O35" s="1"/>
      <c r="P35" s="1"/>
      <c r="Q35" s="1"/>
      <c r="R35" s="1"/>
      <c r="S35" s="1"/>
      <c r="T35" s="1"/>
    </row>
    <row r="36" spans="1:20" s="1" customFormat="1" ht="12" customHeight="1" x14ac:dyDescent="0.2">
      <c r="A36" s="19"/>
      <c r="B36" s="291" t="s">
        <v>56</v>
      </c>
      <c r="C36" s="291"/>
      <c r="D36" s="291"/>
      <c r="E36" s="291"/>
      <c r="F36" s="291"/>
      <c r="G36" s="291"/>
      <c r="H36" s="291"/>
      <c r="I36" s="279"/>
      <c r="J36" s="96"/>
      <c r="K36" s="96"/>
      <c r="L36" s="5"/>
      <c r="M36" s="5"/>
    </row>
    <row r="37" spans="1:20" s="1" customFormat="1" ht="12" customHeight="1" thickBot="1" x14ac:dyDescent="0.25">
      <c r="A37" s="169"/>
      <c r="B37" s="338" t="s">
        <v>11</v>
      </c>
      <c r="C37" s="338"/>
      <c r="D37" s="338"/>
      <c r="E37" s="338"/>
      <c r="F37" s="338"/>
      <c r="G37" s="338"/>
      <c r="H37" s="338"/>
      <c r="I37" s="280"/>
      <c r="J37" s="123"/>
      <c r="K37" s="123"/>
      <c r="L37" s="5"/>
      <c r="M37" s="5"/>
    </row>
    <row r="38" spans="1:20" s="1" customFormat="1" ht="12" customHeight="1" thickBot="1" x14ac:dyDescent="0.25">
      <c r="A38" s="327" t="s">
        <v>84</v>
      </c>
      <c r="B38" s="328"/>
      <c r="C38" s="328"/>
      <c r="D38" s="328"/>
      <c r="E38" s="328"/>
      <c r="F38" s="328"/>
      <c r="G38" s="328"/>
      <c r="H38" s="329"/>
      <c r="I38" s="158">
        <f>SUM(I36:I37)</f>
        <v>0</v>
      </c>
      <c r="J38" s="158">
        <f>SUM(J36:J37)</f>
        <v>0</v>
      </c>
      <c r="K38" s="158">
        <f>SUM(K36:K37)</f>
        <v>0</v>
      </c>
      <c r="L38" s="184"/>
      <c r="M38" s="184"/>
      <c r="N38" s="184"/>
    </row>
    <row r="39" spans="1:20" ht="12" customHeight="1" x14ac:dyDescent="0.2">
      <c r="A39" s="354" t="s">
        <v>12</v>
      </c>
      <c r="B39" s="355"/>
      <c r="C39" s="355"/>
      <c r="D39" s="355"/>
      <c r="E39" s="355"/>
      <c r="F39" s="355"/>
      <c r="G39" s="355"/>
      <c r="H39" s="355"/>
      <c r="I39" s="188"/>
      <c r="J39" s="189"/>
      <c r="K39" s="187"/>
      <c r="L39" s="14"/>
      <c r="M39" s="14"/>
      <c r="O39" s="1"/>
      <c r="P39" s="1"/>
      <c r="Q39" s="1"/>
      <c r="R39" s="1"/>
      <c r="S39" s="1"/>
      <c r="T39" s="1"/>
    </row>
    <row r="40" spans="1:20" ht="12" customHeight="1" x14ac:dyDescent="0.2">
      <c r="A40" s="17"/>
      <c r="B40" s="7" t="s">
        <v>95</v>
      </c>
      <c r="C40" s="7"/>
      <c r="D40" s="185"/>
      <c r="E40" s="7" t="s">
        <v>96</v>
      </c>
      <c r="F40" s="186"/>
      <c r="G40" s="186" t="s">
        <v>97</v>
      </c>
      <c r="H40" s="7"/>
      <c r="I40" s="190">
        <f>D40*F40</f>
        <v>0</v>
      </c>
      <c r="J40" s="190"/>
      <c r="K40" s="191"/>
      <c r="L40" s="166"/>
      <c r="M40" s="166"/>
      <c r="N40" s="166"/>
    </row>
    <row r="41" spans="1:20" ht="12" customHeight="1" x14ac:dyDescent="0.2">
      <c r="A41" s="20"/>
      <c r="B41" s="359" t="s">
        <v>13</v>
      </c>
      <c r="C41" s="359"/>
      <c r="D41" s="359"/>
      <c r="E41" s="359"/>
      <c r="F41" s="359"/>
      <c r="G41" s="359"/>
      <c r="H41" s="359"/>
      <c r="I41" s="191"/>
      <c r="J41" s="190"/>
      <c r="K41" s="191"/>
      <c r="L41" s="14"/>
      <c r="M41" s="14"/>
      <c r="O41" s="166"/>
      <c r="P41" s="166"/>
      <c r="Q41" s="166"/>
      <c r="R41" s="166"/>
      <c r="S41" s="166"/>
      <c r="T41" s="166"/>
    </row>
    <row r="42" spans="1:20" ht="12" customHeight="1" x14ac:dyDescent="0.2">
      <c r="A42" s="17"/>
      <c r="B42" s="291" t="s">
        <v>14</v>
      </c>
      <c r="C42" s="291"/>
      <c r="D42" s="291"/>
      <c r="E42" s="291"/>
      <c r="F42" s="291"/>
      <c r="G42" s="291"/>
      <c r="H42" s="291"/>
      <c r="I42" s="191"/>
      <c r="J42" s="190"/>
      <c r="K42" s="191"/>
      <c r="L42" s="14"/>
      <c r="M42" s="14"/>
      <c r="O42" s="3"/>
      <c r="P42" s="3"/>
      <c r="Q42" s="3"/>
      <c r="R42" s="3"/>
      <c r="S42" s="3"/>
      <c r="T42" s="3"/>
    </row>
    <row r="43" spans="1:20" ht="12" customHeight="1" thickBot="1" x14ac:dyDescent="0.25">
      <c r="A43" s="29"/>
      <c r="B43" s="338" t="s">
        <v>15</v>
      </c>
      <c r="C43" s="338"/>
      <c r="D43" s="338"/>
      <c r="E43" s="338"/>
      <c r="F43" s="338"/>
      <c r="G43" s="338"/>
      <c r="H43" s="338"/>
      <c r="I43" s="192"/>
      <c r="J43" s="282"/>
      <c r="K43" s="192"/>
      <c r="L43" s="14"/>
      <c r="M43" s="14"/>
    </row>
    <row r="44" spans="1:20" ht="12" customHeight="1" thickBot="1" x14ac:dyDescent="0.25">
      <c r="A44" s="349" t="s">
        <v>27</v>
      </c>
      <c r="B44" s="350"/>
      <c r="C44" s="350"/>
      <c r="D44" s="350"/>
      <c r="E44" s="350"/>
      <c r="F44" s="350"/>
      <c r="G44" s="350"/>
      <c r="H44" s="351"/>
      <c r="I44" s="193">
        <f>SUM(I40:I43)</f>
        <v>0</v>
      </c>
      <c r="J44" s="193">
        <f>SUM(J40:J43)</f>
        <v>0</v>
      </c>
      <c r="K44" s="193">
        <f>SUM(K40:K43)</f>
        <v>0</v>
      </c>
      <c r="L44" s="14"/>
      <c r="M44" s="14"/>
      <c r="O44" s="1"/>
      <c r="P44" s="1"/>
      <c r="Q44" s="1"/>
      <c r="R44" s="1"/>
      <c r="S44" s="1"/>
      <c r="T44" s="1"/>
    </row>
    <row r="45" spans="1:20" ht="12" hidden="1" customHeight="1" x14ac:dyDescent="0.2">
      <c r="A45" s="354" t="s">
        <v>30</v>
      </c>
      <c r="B45" s="355"/>
      <c r="C45" s="355"/>
      <c r="D45" s="355"/>
      <c r="E45" s="355"/>
      <c r="F45" s="355"/>
      <c r="G45" s="355"/>
      <c r="H45" s="355"/>
      <c r="I45" s="35"/>
      <c r="J45" s="35"/>
      <c r="K45" s="35"/>
      <c r="L45" s="166"/>
      <c r="M45" s="166"/>
      <c r="N45" s="166"/>
    </row>
    <row r="46" spans="1:20" ht="12" hidden="1" customHeight="1" x14ac:dyDescent="0.2">
      <c r="A46" s="19"/>
      <c r="B46" s="7" t="s">
        <v>98</v>
      </c>
      <c r="C46" s="186"/>
      <c r="D46" s="44" t="s">
        <v>99</v>
      </c>
      <c r="E46" s="352"/>
      <c r="F46" s="352"/>
      <c r="G46" s="352"/>
      <c r="H46" s="353"/>
      <c r="I46" s="98">
        <f>IF(E46&lt;=25000,+E46,25000)</f>
        <v>0</v>
      </c>
      <c r="J46" s="194"/>
      <c r="K46" s="194"/>
      <c r="L46" s="166"/>
      <c r="M46" s="166"/>
      <c r="N46" s="166"/>
      <c r="O46" s="1"/>
      <c r="P46" s="1"/>
      <c r="Q46" s="1"/>
      <c r="R46" s="1"/>
      <c r="S46" s="1"/>
      <c r="T46" s="1"/>
    </row>
    <row r="47" spans="1:20" ht="12" hidden="1" customHeight="1" x14ac:dyDescent="0.2">
      <c r="A47" s="19"/>
      <c r="B47" s="7" t="s">
        <v>100</v>
      </c>
      <c r="C47" s="186"/>
      <c r="D47" s="44" t="s">
        <v>99</v>
      </c>
      <c r="E47" s="352"/>
      <c r="F47" s="352"/>
      <c r="G47" s="352"/>
      <c r="H47" s="353"/>
      <c r="I47" s="98">
        <f t="shared" ref="I47:I50" si="9">IF(E47&lt;=25000,+E47,25000)</f>
        <v>0</v>
      </c>
      <c r="J47" s="194"/>
      <c r="K47" s="194"/>
      <c r="L47" s="166"/>
      <c r="M47" s="166"/>
      <c r="N47" s="166"/>
      <c r="O47" s="1"/>
      <c r="P47" s="1"/>
      <c r="Q47" s="1"/>
      <c r="R47" s="1"/>
      <c r="S47" s="1"/>
      <c r="T47" s="1"/>
    </row>
    <row r="48" spans="1:20" ht="12" hidden="1" customHeight="1" x14ac:dyDescent="0.2">
      <c r="A48" s="19"/>
      <c r="B48" s="7" t="s">
        <v>101</v>
      </c>
      <c r="C48" s="186"/>
      <c r="D48" s="44" t="s">
        <v>99</v>
      </c>
      <c r="E48" s="352"/>
      <c r="F48" s="352"/>
      <c r="G48" s="352"/>
      <c r="H48" s="353"/>
      <c r="I48" s="98">
        <f t="shared" si="9"/>
        <v>0</v>
      </c>
      <c r="J48" s="194"/>
      <c r="K48" s="194"/>
      <c r="L48" s="166"/>
      <c r="M48" s="166"/>
      <c r="N48" s="166"/>
      <c r="O48" s="184"/>
      <c r="P48" s="184"/>
      <c r="Q48" s="184"/>
      <c r="R48" s="184"/>
      <c r="S48" s="184"/>
      <c r="T48" s="1"/>
    </row>
    <row r="49" spans="1:20" ht="12" hidden="1" customHeight="1" x14ac:dyDescent="0.2">
      <c r="A49" s="19"/>
      <c r="B49" s="7" t="s">
        <v>102</v>
      </c>
      <c r="C49" s="186"/>
      <c r="D49" s="44" t="s">
        <v>99</v>
      </c>
      <c r="E49" s="352"/>
      <c r="F49" s="352"/>
      <c r="G49" s="352"/>
      <c r="H49" s="353"/>
      <c r="I49" s="98">
        <f t="shared" si="9"/>
        <v>0</v>
      </c>
      <c r="J49" s="194"/>
      <c r="K49" s="194"/>
      <c r="L49" s="166"/>
      <c r="M49" s="166"/>
      <c r="N49" s="166"/>
    </row>
    <row r="50" spans="1:20" ht="12" hidden="1" customHeight="1" x14ac:dyDescent="0.2">
      <c r="A50" s="19"/>
      <c r="B50" s="7" t="s">
        <v>103</v>
      </c>
      <c r="C50" s="186"/>
      <c r="D50" s="44" t="s">
        <v>99</v>
      </c>
      <c r="E50" s="352"/>
      <c r="F50" s="352"/>
      <c r="G50" s="352"/>
      <c r="H50" s="353"/>
      <c r="I50" s="98">
        <f t="shared" si="9"/>
        <v>0</v>
      </c>
      <c r="J50" s="194"/>
      <c r="K50" s="194"/>
      <c r="L50" s="166"/>
      <c r="M50" s="166"/>
      <c r="N50" s="166"/>
      <c r="O50" s="166"/>
      <c r="P50" s="166"/>
      <c r="Q50" s="166"/>
      <c r="R50" s="166"/>
      <c r="S50" s="166"/>
    </row>
    <row r="51" spans="1:20" ht="12" hidden="1" customHeight="1" thickBot="1" x14ac:dyDescent="0.25">
      <c r="A51" s="195"/>
      <c r="B51" s="196" t="s">
        <v>45</v>
      </c>
      <c r="C51" s="197"/>
      <c r="D51" s="198"/>
      <c r="E51" s="198"/>
      <c r="F51" s="198"/>
      <c r="G51" s="198"/>
      <c r="H51" s="198"/>
      <c r="I51" s="199">
        <f>SUM(E46:E50)-SUM(I46:I50)</f>
        <v>0</v>
      </c>
      <c r="J51" s="194"/>
      <c r="K51" s="194"/>
      <c r="L51" s="166"/>
      <c r="M51" s="166"/>
      <c r="N51" s="166"/>
    </row>
    <row r="52" spans="1:20" ht="12" hidden="1" customHeight="1" thickBot="1" x14ac:dyDescent="0.25">
      <c r="A52" s="327" t="s">
        <v>29</v>
      </c>
      <c r="B52" s="328"/>
      <c r="C52" s="328"/>
      <c r="D52" s="200"/>
      <c r="E52" s="200"/>
      <c r="F52" s="200"/>
      <c r="G52" s="200"/>
      <c r="H52" s="200"/>
      <c r="I52" s="165">
        <f>SUM(I46:I51)</f>
        <v>0</v>
      </c>
      <c r="J52" s="165">
        <f>SUM(J46:J51)</f>
        <v>0</v>
      </c>
      <c r="K52" s="165">
        <f>SUM(K46:K51)</f>
        <v>0</v>
      </c>
      <c r="L52" s="166"/>
      <c r="M52" s="166"/>
      <c r="N52" s="166"/>
    </row>
    <row r="53" spans="1:20" s="3" customFormat="1" ht="12" customHeight="1" x14ac:dyDescent="0.2">
      <c r="A53" s="286" t="s">
        <v>16</v>
      </c>
      <c r="B53" s="347"/>
      <c r="C53" s="347"/>
      <c r="D53" s="347"/>
      <c r="E53" s="347"/>
      <c r="F53" s="347"/>
      <c r="G53" s="347"/>
      <c r="H53" s="348"/>
      <c r="I53" s="34"/>
      <c r="J53" s="34"/>
      <c r="K53" s="34"/>
      <c r="L53" s="11"/>
      <c r="M53" s="11"/>
      <c r="O53" s="2"/>
      <c r="P53" s="2"/>
      <c r="Q53" s="2"/>
      <c r="R53" s="2"/>
      <c r="S53" s="2"/>
      <c r="T53" s="2"/>
    </row>
    <row r="54" spans="1:20" ht="12" customHeight="1" x14ac:dyDescent="0.2">
      <c r="A54" s="17"/>
      <c r="B54" s="291" t="s">
        <v>68</v>
      </c>
      <c r="C54" s="291"/>
      <c r="D54" s="291"/>
      <c r="E54" s="291"/>
      <c r="F54" s="291"/>
      <c r="G54" s="291"/>
      <c r="H54" s="291"/>
      <c r="I54" s="194"/>
      <c r="J54" s="97"/>
      <c r="K54" s="97"/>
      <c r="L54" s="14"/>
      <c r="M54" s="14"/>
    </row>
    <row r="55" spans="1:20" ht="12" customHeight="1" x14ac:dyDescent="0.2">
      <c r="A55" s="17"/>
      <c r="B55" s="291" t="s">
        <v>104</v>
      </c>
      <c r="C55" s="291"/>
      <c r="D55" s="291"/>
      <c r="E55" s="291"/>
      <c r="F55" s="291"/>
      <c r="G55" s="291"/>
      <c r="H55" s="291"/>
      <c r="I55" s="194"/>
      <c r="J55" s="97"/>
      <c r="K55" s="97"/>
      <c r="L55" s="14"/>
      <c r="M55" s="14"/>
      <c r="O55" s="166"/>
      <c r="P55" s="166"/>
      <c r="Q55" s="166"/>
      <c r="R55" s="166"/>
      <c r="S55" s="166"/>
    </row>
    <row r="56" spans="1:20" ht="12" customHeight="1" x14ac:dyDescent="0.2">
      <c r="A56" s="17"/>
      <c r="B56" s="291" t="s">
        <v>105</v>
      </c>
      <c r="C56" s="291"/>
      <c r="D56" s="291"/>
      <c r="E56" s="291"/>
      <c r="F56" s="291"/>
      <c r="G56" s="291"/>
      <c r="H56" s="291"/>
      <c r="I56" s="194"/>
      <c r="J56" s="97"/>
      <c r="K56" s="97"/>
      <c r="L56" s="14"/>
      <c r="M56" s="14"/>
      <c r="O56" s="166"/>
      <c r="P56" s="166"/>
      <c r="Q56" s="166"/>
      <c r="R56" s="166"/>
      <c r="S56" s="166"/>
    </row>
    <row r="57" spans="1:20" ht="12" customHeight="1" x14ac:dyDescent="0.2">
      <c r="A57" s="17"/>
      <c r="B57" s="291" t="s">
        <v>106</v>
      </c>
      <c r="C57" s="291"/>
      <c r="D57" s="291"/>
      <c r="E57" s="291"/>
      <c r="F57" s="291"/>
      <c r="G57" s="291"/>
      <c r="H57" s="291"/>
      <c r="I57" s="194"/>
      <c r="J57" s="97"/>
      <c r="K57" s="97"/>
      <c r="L57" s="14"/>
      <c r="M57" s="14"/>
      <c r="O57" s="166"/>
      <c r="P57" s="166"/>
      <c r="Q57" s="166"/>
      <c r="R57" s="166"/>
      <c r="S57" s="166"/>
    </row>
    <row r="58" spans="1:20" ht="12" customHeight="1" x14ac:dyDescent="0.2">
      <c r="A58" s="17"/>
      <c r="B58" s="360" t="s">
        <v>75</v>
      </c>
      <c r="C58" s="360"/>
      <c r="D58" s="360"/>
      <c r="E58" s="360"/>
      <c r="F58" s="360"/>
      <c r="G58" s="360"/>
      <c r="H58" s="360"/>
      <c r="I58" s="104"/>
      <c r="J58" s="281"/>
      <c r="K58" s="160"/>
      <c r="L58" s="18" t="s">
        <v>87</v>
      </c>
      <c r="M58" s="14">
        <v>2026</v>
      </c>
      <c r="N58" s="112">
        <v>4760</v>
      </c>
      <c r="O58" s="166"/>
      <c r="P58" s="166"/>
      <c r="Q58" s="166"/>
      <c r="R58" s="166"/>
      <c r="S58" s="166"/>
    </row>
    <row r="59" spans="1:20" ht="12" customHeight="1" thickBot="1" x14ac:dyDescent="0.25">
      <c r="A59" s="29"/>
      <c r="B59" s="291" t="s">
        <v>32</v>
      </c>
      <c r="C59" s="291"/>
      <c r="D59" s="291"/>
      <c r="E59" s="291"/>
      <c r="F59" s="291"/>
      <c r="G59" s="291"/>
      <c r="H59" s="291"/>
      <c r="I59" s="278"/>
      <c r="J59" s="98"/>
      <c r="K59" s="98"/>
      <c r="L59" s="18" t="s">
        <v>88</v>
      </c>
      <c r="M59" s="14">
        <f>M58+1</f>
        <v>2027</v>
      </c>
      <c r="N59" s="112">
        <f>N58</f>
        <v>4760</v>
      </c>
      <c r="O59" s="166"/>
      <c r="P59" s="166"/>
      <c r="Q59" s="166"/>
      <c r="R59" s="166"/>
      <c r="S59" s="166"/>
    </row>
    <row r="60" spans="1:20" ht="12" customHeight="1" thickBot="1" x14ac:dyDescent="0.25">
      <c r="A60" s="327" t="s">
        <v>18</v>
      </c>
      <c r="B60" s="328"/>
      <c r="C60" s="328"/>
      <c r="D60" s="328"/>
      <c r="E60" s="328"/>
      <c r="F60" s="328"/>
      <c r="G60" s="328"/>
      <c r="H60" s="329"/>
      <c r="I60" s="153">
        <f>SUM(I54:I59)</f>
        <v>0</v>
      </c>
      <c r="J60" s="153">
        <f>SUM(J54:J59)</f>
        <v>0</v>
      </c>
      <c r="K60" s="153">
        <f>SUM(K54:K59)</f>
        <v>0</v>
      </c>
      <c r="L60" s="14"/>
      <c r="M60" s="14"/>
      <c r="O60" s="166"/>
      <c r="P60" s="166"/>
      <c r="Q60" s="166"/>
      <c r="R60" s="166"/>
      <c r="S60" s="166"/>
    </row>
    <row r="61" spans="1:20" ht="12" customHeight="1" thickBot="1" x14ac:dyDescent="0.25">
      <c r="A61" s="339" t="s">
        <v>17</v>
      </c>
      <c r="B61" s="340"/>
      <c r="C61" s="340"/>
      <c r="D61" s="340"/>
      <c r="E61" s="340"/>
      <c r="F61" s="340"/>
      <c r="G61" s="340"/>
      <c r="H61" s="340"/>
      <c r="I61" s="155">
        <f>SUM(I60+I52+I44+I38+I34+I29)</f>
        <v>0</v>
      </c>
      <c r="J61" s="155">
        <f>SUM(J60+J52+J44+J38+J34+J29)</f>
        <v>0</v>
      </c>
      <c r="K61" s="155">
        <f>SUM(K27+K28+K34+K36+K37+K44+K52+K60)</f>
        <v>0</v>
      </c>
      <c r="L61" s="14"/>
      <c r="M61" s="14"/>
      <c r="O61" s="166"/>
      <c r="P61" s="166"/>
      <c r="Q61" s="166"/>
      <c r="R61" s="166"/>
      <c r="S61" s="166"/>
    </row>
    <row r="62" spans="1:20" ht="20.25" customHeight="1" x14ac:dyDescent="0.2">
      <c r="A62" s="341" t="s">
        <v>80</v>
      </c>
      <c r="B62" s="342"/>
      <c r="C62" s="343"/>
      <c r="D62" s="26"/>
      <c r="E62" s="27" t="s">
        <v>1</v>
      </c>
      <c r="F62" s="62" t="s">
        <v>63</v>
      </c>
      <c r="G62" s="15" t="s">
        <v>2</v>
      </c>
      <c r="H62" s="30"/>
      <c r="I62" s="36"/>
      <c r="J62" s="36"/>
      <c r="K62" s="36"/>
      <c r="L62" s="14"/>
      <c r="M62" s="14"/>
      <c r="O62" s="3"/>
      <c r="P62" s="3"/>
      <c r="Q62" s="3"/>
      <c r="R62" s="3"/>
      <c r="S62" s="3"/>
      <c r="T62" s="3"/>
    </row>
    <row r="63" spans="1:20" ht="12" customHeight="1" x14ac:dyDescent="0.2">
      <c r="A63" s="344"/>
      <c r="B63" s="345"/>
      <c r="C63" s="346"/>
      <c r="D63" s="2" t="s">
        <v>94</v>
      </c>
      <c r="E63" s="183">
        <v>0.25</v>
      </c>
      <c r="F63" s="176">
        <f>SUM(I29)</f>
        <v>0</v>
      </c>
      <c r="G63" s="120">
        <f>E63*F63</f>
        <v>0</v>
      </c>
      <c r="H63" s="31"/>
      <c r="I63" s="37"/>
      <c r="J63" s="37"/>
      <c r="K63" s="37"/>
      <c r="L63" s="14"/>
      <c r="M63" s="14"/>
    </row>
    <row r="64" spans="1:20" ht="12" customHeight="1" thickBot="1" x14ac:dyDescent="0.25">
      <c r="A64" s="335" t="s">
        <v>81</v>
      </c>
      <c r="B64" s="336"/>
      <c r="C64" s="337"/>
      <c r="D64" s="28" t="s">
        <v>74</v>
      </c>
      <c r="E64" s="119">
        <v>0.48</v>
      </c>
      <c r="F64" s="176">
        <f>(SUM(I61:J61))-(SUM(I44:J44,I34:J34,I51:J51,I58:J58))</f>
        <v>0</v>
      </c>
      <c r="G64" s="120">
        <f>E64*F64-G63</f>
        <v>0</v>
      </c>
      <c r="H64" s="32"/>
      <c r="I64" s="213">
        <f>G63</f>
        <v>0</v>
      </c>
      <c r="J64" s="156">
        <f>G64</f>
        <v>0</v>
      </c>
      <c r="K64" s="104"/>
      <c r="L64" s="121" t="s">
        <v>128</v>
      </c>
      <c r="M64" s="14"/>
      <c r="O64" s="253"/>
    </row>
    <row r="65" spans="1:15" ht="12" customHeight="1" thickBot="1" x14ac:dyDescent="0.25">
      <c r="A65" s="339" t="s">
        <v>73</v>
      </c>
      <c r="B65" s="340"/>
      <c r="C65" s="340"/>
      <c r="D65" s="340"/>
      <c r="E65" s="340"/>
      <c r="F65" s="340"/>
      <c r="G65" s="340"/>
      <c r="H65" s="340"/>
      <c r="I65" s="155">
        <f>I61+I64</f>
        <v>0</v>
      </c>
      <c r="J65" s="155">
        <f>J61+J64</f>
        <v>0</v>
      </c>
      <c r="K65" s="155">
        <f>K61+K64</f>
        <v>0</v>
      </c>
      <c r="L65" s="170">
        <f>SUM(I65:K65)</f>
        <v>0</v>
      </c>
      <c r="M65" s="170"/>
      <c r="O65" s="254"/>
    </row>
    <row r="66" spans="1:15" ht="11.25" customHeight="1" x14ac:dyDescent="0.2">
      <c r="A66" s="361" t="s">
        <v>82</v>
      </c>
      <c r="B66" s="361"/>
      <c r="C66" s="361"/>
      <c r="D66" s="361"/>
      <c r="E66" s="361"/>
      <c r="F66" s="361"/>
      <c r="G66" s="361"/>
      <c r="H66" s="361"/>
      <c r="I66" s="161"/>
      <c r="J66" s="25"/>
      <c r="K66" s="25"/>
    </row>
    <row r="67" spans="1:15" ht="11.25" customHeight="1" x14ac:dyDescent="0.2">
      <c r="A67" s="332"/>
      <c r="B67" s="332"/>
      <c r="C67" s="332"/>
      <c r="D67" s="332"/>
      <c r="E67" s="332"/>
      <c r="F67" s="332"/>
      <c r="G67" s="332"/>
      <c r="H67" s="332"/>
      <c r="I67" s="24"/>
      <c r="J67" s="25"/>
      <c r="K67" s="25"/>
    </row>
    <row r="68" spans="1:15" ht="11.25" customHeight="1" thickBot="1" x14ac:dyDescent="0.25">
      <c r="A68" s="332"/>
      <c r="B68" s="332"/>
      <c r="C68" s="332"/>
      <c r="D68" s="332"/>
      <c r="E68" s="332"/>
      <c r="F68" s="332"/>
      <c r="G68" s="332"/>
      <c r="H68" s="332"/>
      <c r="I68" s="24"/>
      <c r="J68" s="24"/>
      <c r="K68" s="24"/>
      <c r="O68" s="112"/>
    </row>
    <row r="69" spans="1:15" ht="14" customHeight="1" x14ac:dyDescent="0.3">
      <c r="A69" s="325" t="s">
        <v>61</v>
      </c>
      <c r="B69" s="326"/>
      <c r="C69" s="326"/>
      <c r="D69" s="326"/>
      <c r="E69" s="326"/>
      <c r="F69" s="326"/>
      <c r="G69" s="326"/>
      <c r="H69" s="326"/>
      <c r="I69" s="362">
        <f>I65</f>
        <v>0</v>
      </c>
      <c r="J69" s="363"/>
      <c r="K69" s="240"/>
      <c r="L69" s="237" t="s">
        <v>136</v>
      </c>
      <c r="M69" s="121"/>
      <c r="O69" s="112"/>
    </row>
    <row r="70" spans="1:15" ht="14" customHeight="1" x14ac:dyDescent="0.3">
      <c r="A70" s="319" t="s">
        <v>70</v>
      </c>
      <c r="B70" s="358"/>
      <c r="C70" s="358"/>
      <c r="D70" s="358"/>
      <c r="E70" s="358"/>
      <c r="F70" s="358"/>
      <c r="G70" s="358"/>
      <c r="H70" s="358"/>
      <c r="I70" s="333">
        <f>J65</f>
        <v>0</v>
      </c>
      <c r="J70" s="334"/>
      <c r="K70" s="240"/>
      <c r="L70" s="163"/>
      <c r="M70" s="163"/>
    </row>
    <row r="71" spans="1:15" ht="14" hidden="1" customHeight="1" x14ac:dyDescent="0.3">
      <c r="A71" s="319" t="s">
        <v>69</v>
      </c>
      <c r="B71" s="320"/>
      <c r="C71" s="320"/>
      <c r="D71" s="320"/>
      <c r="E71" s="320"/>
      <c r="F71" s="320"/>
      <c r="G71" s="320"/>
      <c r="H71" s="320"/>
      <c r="I71" s="333">
        <f>K65</f>
        <v>0</v>
      </c>
      <c r="J71" s="334"/>
      <c r="K71" s="240"/>
      <c r="L71" s="237"/>
      <c r="M71" s="14"/>
    </row>
    <row r="72" spans="1:15" ht="14" customHeight="1" thickBot="1" x14ac:dyDescent="0.35">
      <c r="A72" s="321" t="s">
        <v>62</v>
      </c>
      <c r="B72" s="322"/>
      <c r="C72" s="322"/>
      <c r="D72" s="322"/>
      <c r="E72" s="322"/>
      <c r="F72" s="322"/>
      <c r="G72" s="322"/>
      <c r="H72" s="322"/>
      <c r="I72" s="356">
        <f>SUM(I69:K71)</f>
        <v>0</v>
      </c>
      <c r="J72" s="357"/>
      <c r="K72" s="240"/>
      <c r="L72" s="14"/>
      <c r="M72" s="14"/>
    </row>
    <row r="73" spans="1:15" x14ac:dyDescent="0.2">
      <c r="J73" s="238" t="s">
        <v>146</v>
      </c>
    </row>
    <row r="74" spans="1:15" x14ac:dyDescent="0.2">
      <c r="K74" s="6"/>
    </row>
  </sheetData>
  <sheetProtection sheet="1" objects="1" scenarios="1"/>
  <mergeCells count="69">
    <mergeCell ref="I71:J71"/>
    <mergeCell ref="I72:J72"/>
    <mergeCell ref="A70:H70"/>
    <mergeCell ref="B41:H41"/>
    <mergeCell ref="B42:H42"/>
    <mergeCell ref="E47:H47"/>
    <mergeCell ref="E49:H49"/>
    <mergeCell ref="E48:H48"/>
    <mergeCell ref="B56:H56"/>
    <mergeCell ref="B54:H54"/>
    <mergeCell ref="B55:H55"/>
    <mergeCell ref="E50:H50"/>
    <mergeCell ref="A65:H65"/>
    <mergeCell ref="B58:H58"/>
    <mergeCell ref="A66:H66"/>
    <mergeCell ref="I69:J69"/>
    <mergeCell ref="A68:H68"/>
    <mergeCell ref="B43:H43"/>
    <mergeCell ref="A61:H61"/>
    <mergeCell ref="A62:C63"/>
    <mergeCell ref="B37:H37"/>
    <mergeCell ref="A53:H53"/>
    <mergeCell ref="A44:H44"/>
    <mergeCell ref="E46:H46"/>
    <mergeCell ref="B57:H57"/>
    <mergeCell ref="A39:H39"/>
    <mergeCell ref="A45:H45"/>
    <mergeCell ref="A71:H71"/>
    <mergeCell ref="A72:H72"/>
    <mergeCell ref="K3:K4"/>
    <mergeCell ref="A69:H69"/>
    <mergeCell ref="J3:J4"/>
    <mergeCell ref="A60:H60"/>
    <mergeCell ref="I3:I4"/>
    <mergeCell ref="B8:C8"/>
    <mergeCell ref="A67:H67"/>
    <mergeCell ref="B59:H59"/>
    <mergeCell ref="A52:C52"/>
    <mergeCell ref="A38:H38"/>
    <mergeCell ref="A29:C29"/>
    <mergeCell ref="I70:J70"/>
    <mergeCell ref="A64:C64"/>
    <mergeCell ref="A17:C17"/>
    <mergeCell ref="A1:H1"/>
    <mergeCell ref="A16:H16"/>
    <mergeCell ref="B10:C10"/>
    <mergeCell ref="A2:H2"/>
    <mergeCell ref="F3:H3"/>
    <mergeCell ref="B13:C13"/>
    <mergeCell ref="B4:C4"/>
    <mergeCell ref="B11:C11"/>
    <mergeCell ref="B15:C15"/>
    <mergeCell ref="B6:C6"/>
    <mergeCell ref="B7:C7"/>
    <mergeCell ref="B9:C9"/>
    <mergeCell ref="B14:C14"/>
    <mergeCell ref="B5:C5"/>
    <mergeCell ref="B12:C12"/>
    <mergeCell ref="A3:C3"/>
    <mergeCell ref="A27:C27"/>
    <mergeCell ref="A35:H35"/>
    <mergeCell ref="A34:H34"/>
    <mergeCell ref="B36:H36"/>
    <mergeCell ref="A28:B28"/>
    <mergeCell ref="C28:H28"/>
    <mergeCell ref="A30:H30"/>
    <mergeCell ref="C31:H31"/>
    <mergeCell ref="C32:H32"/>
    <mergeCell ref="C33:H33"/>
  </mergeCells>
  <phoneticPr fontId="0" type="noConversion"/>
  <printOptions horizontalCentered="1"/>
  <pageMargins left="0.5" right="0.5" top="0.4" bottom="0.25" header="0.5" footer="0.5"/>
  <pageSetup scale="87" orientation="portrait" r:id="rId1"/>
  <headerFooter alignWithMargins="0">
    <oddHeader>&amp;C&amp;"Courier New,Bold"&amp;16&amp;K0070C0"Internal Only"</oddHeader>
  </headerFooter>
  <ignoredErrors>
    <ignoredError sqref="I34:K3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4"/>
  <sheetViews>
    <sheetView showZeros="0" zoomScaleNormal="100" workbookViewId="0">
      <selection activeCell="B5" sqref="B5:C5"/>
    </sheetView>
  </sheetViews>
  <sheetFormatPr defaultColWidth="9.08984375" defaultRowHeight="9" x14ac:dyDescent="0.2"/>
  <cols>
    <col min="1" max="1" width="2.54296875" style="2" customWidth="1"/>
    <col min="2" max="2" width="3.453125" style="2" customWidth="1"/>
    <col min="3" max="3" width="43.453125" style="2" bestFit="1" customWidth="1"/>
    <col min="4" max="4" width="10.08984375" style="2" customWidth="1"/>
    <col min="5" max="5" width="8.36328125" style="2" customWidth="1"/>
    <col min="6" max="6" width="7.36328125" style="2" bestFit="1" customWidth="1"/>
    <col min="7" max="7" width="7.36328125" style="2" customWidth="1"/>
    <col min="8" max="8" width="5.6328125" style="2" customWidth="1"/>
    <col min="9" max="9" width="11.6328125" style="9" customWidth="1"/>
    <col min="10" max="10" width="11.6328125" style="2" customWidth="1"/>
    <col min="11" max="11" width="11.6328125" style="2" hidden="1" customWidth="1"/>
    <col min="12" max="12" width="5.6328125" style="2" customWidth="1"/>
    <col min="13" max="13" width="4.453125" style="2" customWidth="1"/>
    <col min="14" max="14" width="6.54296875" style="2" customWidth="1"/>
    <col min="15" max="15" width="21.6328125" style="2" customWidth="1"/>
    <col min="16" max="17" width="16.6328125" style="2" customWidth="1"/>
    <col min="18" max="18" width="16.6328125" style="2" hidden="1" customWidth="1"/>
    <col min="19" max="16384" width="9.08984375" style="2"/>
  </cols>
  <sheetData>
    <row r="1" spans="1:19" s="117" customFormat="1" ht="12.9" customHeight="1" x14ac:dyDescent="0.25">
      <c r="A1" s="303" t="str">
        <f>'Year 1'!A1:H1</f>
        <v>SPONSOR:  Louisiana Board of Regents (FY 25-26) RD RCS</v>
      </c>
      <c r="B1" s="303"/>
      <c r="C1" s="303"/>
      <c r="D1" s="303"/>
      <c r="E1" s="303"/>
      <c r="F1" s="303"/>
      <c r="G1" s="303"/>
      <c r="H1" s="303"/>
      <c r="I1" s="114" t="s">
        <v>46</v>
      </c>
      <c r="J1" s="242">
        <f>'Year 1'!J2+1</f>
        <v>46569</v>
      </c>
      <c r="K1" s="167"/>
      <c r="L1" s="115"/>
      <c r="M1" s="115"/>
      <c r="N1" s="116"/>
    </row>
    <row r="2" spans="1:19" s="8" customFormat="1" ht="12.9" customHeight="1" thickBot="1" x14ac:dyDescent="0.3">
      <c r="A2" s="365" t="str">
        <f>'Year 1'!A2:H2</f>
        <v xml:space="preserve">PRINCIPAL INVESTIGATOR:  </v>
      </c>
      <c r="B2" s="365"/>
      <c r="C2" s="365"/>
      <c r="D2" s="365"/>
      <c r="E2" s="365"/>
      <c r="F2" s="365"/>
      <c r="G2" s="365"/>
      <c r="H2" s="365"/>
      <c r="I2" s="42"/>
      <c r="J2" s="242">
        <f>J1+364</f>
        <v>46933</v>
      </c>
      <c r="K2" s="42"/>
      <c r="L2" s="22"/>
      <c r="M2" s="22"/>
    </row>
    <row r="3" spans="1:19" s="3" customFormat="1" ht="12" customHeight="1" x14ac:dyDescent="0.2">
      <c r="A3" s="317" t="s">
        <v>25</v>
      </c>
      <c r="B3" s="318"/>
      <c r="C3" s="318"/>
      <c r="D3" s="39" t="s">
        <v>5</v>
      </c>
      <c r="E3" s="38" t="s">
        <v>6</v>
      </c>
      <c r="F3" s="307" t="s">
        <v>26</v>
      </c>
      <c r="G3" s="308"/>
      <c r="H3" s="309"/>
      <c r="I3" s="330" t="s">
        <v>71</v>
      </c>
      <c r="J3" s="323" t="s">
        <v>67</v>
      </c>
      <c r="K3" s="323" t="s">
        <v>69</v>
      </c>
      <c r="L3" s="11"/>
      <c r="M3" s="11"/>
    </row>
    <row r="4" spans="1:19" s="1" customFormat="1" ht="19.5" customHeight="1" thickBot="1" x14ac:dyDescent="0.25">
      <c r="A4" s="21"/>
      <c r="B4" s="311" t="s">
        <v>35</v>
      </c>
      <c r="C4" s="312"/>
      <c r="D4" s="52"/>
      <c r="E4" s="53"/>
      <c r="F4" s="54" t="s">
        <v>59</v>
      </c>
      <c r="G4" s="55" t="s">
        <v>60</v>
      </c>
      <c r="H4" s="70" t="s">
        <v>37</v>
      </c>
      <c r="I4" s="331"/>
      <c r="J4" s="324"/>
      <c r="K4" s="324"/>
      <c r="L4" s="5"/>
      <c r="M4" s="5"/>
      <c r="O4" s="106" t="s">
        <v>127</v>
      </c>
      <c r="P4" s="106"/>
      <c r="Q4" s="106"/>
      <c r="R4" s="106"/>
    </row>
    <row r="5" spans="1:19" s="1" customFormat="1" ht="12" customHeight="1" x14ac:dyDescent="0.3">
      <c r="A5" s="48" t="s">
        <v>47</v>
      </c>
      <c r="B5" s="364">
        <f>'Year 1'!B5</f>
        <v>0</v>
      </c>
      <c r="C5" s="364"/>
      <c r="D5" s="84">
        <f>'Year 1'!D5</f>
        <v>0</v>
      </c>
      <c r="E5" s="87">
        <f t="shared" ref="E5:E10" si="0">D5/9</f>
        <v>0</v>
      </c>
      <c r="F5" s="51"/>
      <c r="G5" s="88"/>
      <c r="H5" s="89"/>
      <c r="I5" s="214">
        <f t="shared" ref="I5:I10" si="1">(E5*H5)</f>
        <v>0</v>
      </c>
      <c r="J5" s="99">
        <f t="shared" ref="J5:J10" si="2">SUM(G5*D5)</f>
        <v>0</v>
      </c>
      <c r="K5" s="99">
        <f>D5*G5</f>
        <v>0</v>
      </c>
      <c r="L5" s="121" t="s">
        <v>129</v>
      </c>
      <c r="M5" s="177"/>
      <c r="N5" s="4"/>
      <c r="O5" s="220" t="s">
        <v>65</v>
      </c>
      <c r="P5" s="221"/>
      <c r="Q5" s="368" t="s">
        <v>67</v>
      </c>
      <c r="R5" s="366" t="s">
        <v>69</v>
      </c>
      <c r="S5" s="5"/>
    </row>
    <row r="6" spans="1:19" s="1" customFormat="1" ht="12" customHeight="1" thickBot="1" x14ac:dyDescent="0.25">
      <c r="A6" s="16" t="s">
        <v>48</v>
      </c>
      <c r="B6" s="364">
        <f>'Year 1'!B6</f>
        <v>0</v>
      </c>
      <c r="C6" s="364"/>
      <c r="D6" s="84">
        <f>'Year 1'!D6</f>
        <v>0</v>
      </c>
      <c r="E6" s="85">
        <f t="shared" si="0"/>
        <v>0</v>
      </c>
      <c r="F6" s="45"/>
      <c r="G6" s="90"/>
      <c r="H6" s="81"/>
      <c r="I6" s="214">
        <f t="shared" si="1"/>
        <v>0</v>
      </c>
      <c r="J6" s="95">
        <f t="shared" si="2"/>
        <v>0</v>
      </c>
      <c r="K6" s="95">
        <f>D6*G6</f>
        <v>0</v>
      </c>
      <c r="L6" s="235" t="s">
        <v>130</v>
      </c>
      <c r="M6" s="177"/>
      <c r="N6" s="105"/>
      <c r="O6" s="224"/>
      <c r="P6" s="225" t="s">
        <v>66</v>
      </c>
      <c r="Q6" s="369"/>
      <c r="R6" s="367"/>
      <c r="S6" s="5"/>
    </row>
    <row r="7" spans="1:19" s="1" customFormat="1" ht="12" customHeight="1" x14ac:dyDescent="0.2">
      <c r="A7" s="16" t="s">
        <v>22</v>
      </c>
      <c r="B7" s="364">
        <f>'Year 1'!B7</f>
        <v>0</v>
      </c>
      <c r="C7" s="364"/>
      <c r="D7" s="84">
        <f>'Year 1'!D7</f>
        <v>0</v>
      </c>
      <c r="E7" s="85">
        <f t="shared" si="0"/>
        <v>0</v>
      </c>
      <c r="F7" s="45"/>
      <c r="G7" s="90"/>
      <c r="H7" s="81"/>
      <c r="I7" s="214">
        <f t="shared" si="1"/>
        <v>0</v>
      </c>
      <c r="J7" s="95">
        <f t="shared" si="2"/>
        <v>0</v>
      </c>
      <c r="K7" s="95">
        <f t="shared" ref="K7:K10" si="3">D7*G7</f>
        <v>0</v>
      </c>
      <c r="L7" s="235" t="s">
        <v>131</v>
      </c>
      <c r="M7" s="177"/>
      <c r="N7" s="4"/>
      <c r="O7" s="227" t="s">
        <v>107</v>
      </c>
      <c r="P7" s="228">
        <f>I16+I18+I19+I20</f>
        <v>0</v>
      </c>
      <c r="Q7" s="228">
        <f>J16+J18+J19+J20</f>
        <v>0</v>
      </c>
      <c r="R7" s="228">
        <f>K16+K18+K19+K20</f>
        <v>0</v>
      </c>
      <c r="S7" s="5"/>
    </row>
    <row r="8" spans="1:19" s="1" customFormat="1" ht="12" customHeight="1" x14ac:dyDescent="0.2">
      <c r="A8" s="16" t="s">
        <v>23</v>
      </c>
      <c r="B8" s="364">
        <f>'Year 1'!B8</f>
        <v>0</v>
      </c>
      <c r="C8" s="364"/>
      <c r="D8" s="84">
        <f>'Year 1'!D8</f>
        <v>0</v>
      </c>
      <c r="E8" s="85">
        <f t="shared" si="0"/>
        <v>0</v>
      </c>
      <c r="F8" s="45"/>
      <c r="G8" s="90"/>
      <c r="H8" s="81"/>
      <c r="I8" s="214">
        <f t="shared" si="1"/>
        <v>0</v>
      </c>
      <c r="J8" s="95">
        <f t="shared" si="2"/>
        <v>0</v>
      </c>
      <c r="K8" s="95">
        <f t="shared" si="3"/>
        <v>0</v>
      </c>
      <c r="L8" s="78"/>
      <c r="M8" s="177"/>
      <c r="N8" s="4"/>
      <c r="O8" s="227" t="s">
        <v>108</v>
      </c>
      <c r="P8" s="228">
        <f>I25</f>
        <v>0</v>
      </c>
      <c r="Q8" s="228">
        <f>J25</f>
        <v>0</v>
      </c>
      <c r="R8" s="228">
        <f>K25</f>
        <v>0</v>
      </c>
      <c r="S8" s="5"/>
    </row>
    <row r="9" spans="1:19" s="1" customFormat="1" ht="12" customHeight="1" x14ac:dyDescent="0.2">
      <c r="A9" s="16" t="s">
        <v>24</v>
      </c>
      <c r="B9" s="364">
        <f>'Year 1'!B9</f>
        <v>0</v>
      </c>
      <c r="C9" s="364"/>
      <c r="D9" s="84">
        <f>'Year 1'!D9</f>
        <v>0</v>
      </c>
      <c r="E9" s="85">
        <f t="shared" si="0"/>
        <v>0</v>
      </c>
      <c r="F9" s="45"/>
      <c r="G9" s="90"/>
      <c r="H9" s="81"/>
      <c r="I9" s="214">
        <f t="shared" si="1"/>
        <v>0</v>
      </c>
      <c r="J9" s="95">
        <f t="shared" si="2"/>
        <v>0</v>
      </c>
      <c r="K9" s="95">
        <f t="shared" si="3"/>
        <v>0</v>
      </c>
      <c r="L9" s="78"/>
      <c r="M9" s="177"/>
      <c r="N9" s="4"/>
      <c r="O9" s="209" t="s">
        <v>109</v>
      </c>
      <c r="P9" s="202">
        <f>SUM(P7:P8)</f>
        <v>0</v>
      </c>
      <c r="Q9" s="202">
        <f>SUM(Q7:Q8)</f>
        <v>0</v>
      </c>
      <c r="R9" s="202">
        <f>SUM(R7:R8)</f>
        <v>0</v>
      </c>
      <c r="S9" s="5"/>
    </row>
    <row r="10" spans="1:19" s="1" customFormat="1" ht="12" customHeight="1" x14ac:dyDescent="0.2">
      <c r="A10" s="16" t="s">
        <v>28</v>
      </c>
      <c r="B10" s="364">
        <f>'Year 1'!B10</f>
        <v>0</v>
      </c>
      <c r="C10" s="364"/>
      <c r="D10" s="84">
        <f>'Year 1'!D10</f>
        <v>0</v>
      </c>
      <c r="E10" s="85">
        <f t="shared" si="0"/>
        <v>0</v>
      </c>
      <c r="F10" s="45"/>
      <c r="G10" s="90"/>
      <c r="H10" s="81"/>
      <c r="I10" s="214">
        <f t="shared" si="1"/>
        <v>0</v>
      </c>
      <c r="J10" s="95">
        <f t="shared" si="2"/>
        <v>0</v>
      </c>
      <c r="K10" s="95">
        <f t="shared" si="3"/>
        <v>0</v>
      </c>
      <c r="L10" s="78"/>
      <c r="M10" s="177"/>
      <c r="N10" s="4"/>
      <c r="O10" s="229" t="s">
        <v>110</v>
      </c>
      <c r="P10" s="228">
        <f>I28</f>
        <v>0</v>
      </c>
      <c r="Q10" s="228">
        <f>J28</f>
        <v>0</v>
      </c>
      <c r="R10" s="228">
        <f>K28</f>
        <v>0</v>
      </c>
      <c r="S10" s="5"/>
    </row>
    <row r="11" spans="1:19" s="1" customFormat="1" ht="12" customHeight="1" thickBot="1" x14ac:dyDescent="0.25">
      <c r="A11" s="21"/>
      <c r="B11" s="313" t="s">
        <v>34</v>
      </c>
      <c r="C11" s="314"/>
      <c r="D11" s="57"/>
      <c r="E11" s="58"/>
      <c r="F11" s="52"/>
      <c r="G11" s="59"/>
      <c r="H11" s="72"/>
      <c r="I11" s="109"/>
      <c r="J11" s="77"/>
      <c r="K11" s="77"/>
      <c r="L11" s="5"/>
      <c r="M11" s="12"/>
      <c r="N11" s="4"/>
      <c r="O11" s="229" t="s">
        <v>111</v>
      </c>
      <c r="P11" s="228">
        <f>SUM(I21:I23)</f>
        <v>0</v>
      </c>
      <c r="Q11" s="228">
        <f>SUM(J21:J23)</f>
        <v>0</v>
      </c>
      <c r="R11" s="228">
        <f>SUM(K21:K23)</f>
        <v>0</v>
      </c>
      <c r="S11" s="5"/>
    </row>
    <row r="12" spans="1:19" s="1" customFormat="1" ht="12" customHeight="1" thickBot="1" x14ac:dyDescent="0.25">
      <c r="A12" s="48" t="s">
        <v>20</v>
      </c>
      <c r="B12" s="364">
        <f>'Year 1'!B12</f>
        <v>0</v>
      </c>
      <c r="C12" s="364"/>
      <c r="D12" s="86">
        <f>'Year 1'!D12</f>
        <v>0</v>
      </c>
      <c r="E12" s="87">
        <f>D12/12</f>
        <v>0</v>
      </c>
      <c r="F12" s="91"/>
      <c r="G12" s="56"/>
      <c r="H12" s="73"/>
      <c r="I12" s="214">
        <f>D12*F12</f>
        <v>0</v>
      </c>
      <c r="J12" s="96"/>
      <c r="K12" s="96">
        <f>D12*F12</f>
        <v>0</v>
      </c>
      <c r="L12" s="5"/>
      <c r="M12" s="12"/>
      <c r="N12" s="4"/>
      <c r="O12" s="224" t="s">
        <v>112</v>
      </c>
      <c r="P12" s="230">
        <f>I24</f>
        <v>0</v>
      </c>
      <c r="Q12" s="230">
        <f>J24</f>
        <v>0</v>
      </c>
      <c r="R12" s="230">
        <f>K24</f>
        <v>0</v>
      </c>
      <c r="S12" s="5"/>
    </row>
    <row r="13" spans="1:19" s="1" customFormat="1" ht="12" customHeight="1" thickBot="1" x14ac:dyDescent="0.25">
      <c r="A13" s="16" t="s">
        <v>21</v>
      </c>
      <c r="B13" s="364">
        <f>'Year 1'!B13</f>
        <v>0</v>
      </c>
      <c r="C13" s="364"/>
      <c r="D13" s="86">
        <f>'Year 1'!D13</f>
        <v>0</v>
      </c>
      <c r="E13" s="85">
        <f>D13/12</f>
        <v>0</v>
      </c>
      <c r="F13" s="92"/>
      <c r="G13" s="46"/>
      <c r="H13" s="74"/>
      <c r="I13" s="215">
        <f>D13*F13+(D13*G13)+(E13*H13)</f>
        <v>0</v>
      </c>
      <c r="J13" s="96"/>
      <c r="K13" s="96">
        <f t="shared" ref="K13:K15" si="4">D13*F13</f>
        <v>0</v>
      </c>
      <c r="L13" s="5"/>
      <c r="M13" s="12"/>
      <c r="N13" s="4"/>
      <c r="O13" s="206" t="s">
        <v>113</v>
      </c>
      <c r="P13" s="211">
        <f>SUM(P9:P12)</f>
        <v>0</v>
      </c>
      <c r="Q13" s="211">
        <f>SUM(Q9:Q12)</f>
        <v>0</v>
      </c>
      <c r="R13" s="211">
        <f>SUM(R9:R12)</f>
        <v>0</v>
      </c>
      <c r="S13" s="5"/>
    </row>
    <row r="14" spans="1:19" s="1" customFormat="1" ht="12" customHeight="1" x14ac:dyDescent="0.2">
      <c r="A14" s="16" t="s">
        <v>36</v>
      </c>
      <c r="B14" s="364">
        <f>'Year 1'!B14</f>
        <v>0</v>
      </c>
      <c r="C14" s="364"/>
      <c r="D14" s="86">
        <f>'Year 1'!D14</f>
        <v>0</v>
      </c>
      <c r="E14" s="85">
        <f>D14/12</f>
        <v>0</v>
      </c>
      <c r="F14" s="92"/>
      <c r="G14" s="46"/>
      <c r="H14" s="74"/>
      <c r="I14" s="215">
        <f>D14*F14+(D14*G14)+(E14*H14)</f>
        <v>0</v>
      </c>
      <c r="J14" s="96"/>
      <c r="K14" s="96">
        <f t="shared" si="4"/>
        <v>0</v>
      </c>
      <c r="L14" s="5"/>
      <c r="M14" s="12"/>
      <c r="N14" s="4"/>
      <c r="O14" s="210" t="s">
        <v>114</v>
      </c>
      <c r="P14" s="203"/>
      <c r="Q14" s="203"/>
      <c r="R14" s="203"/>
      <c r="S14" s="5"/>
    </row>
    <row r="15" spans="1:19" s="1" customFormat="1" ht="12" customHeight="1" thickBot="1" x14ac:dyDescent="0.25">
      <c r="A15" s="29" t="s">
        <v>23</v>
      </c>
      <c r="B15" s="370">
        <f>'Year 1'!B15</f>
        <v>0</v>
      </c>
      <c r="C15" s="370"/>
      <c r="D15" s="86">
        <f>'Year 1'!D15</f>
        <v>0</v>
      </c>
      <c r="E15" s="127">
        <f>D15/12</f>
        <v>0</v>
      </c>
      <c r="F15" s="128"/>
      <c r="G15" s="129"/>
      <c r="H15" s="130"/>
      <c r="I15" s="216">
        <f>D15*F15+(D15*G15)+(E15*H15)</f>
        <v>0</v>
      </c>
      <c r="J15" s="123"/>
      <c r="K15" s="123">
        <f t="shared" si="4"/>
        <v>0</v>
      </c>
      <c r="L15" s="5"/>
      <c r="M15" s="12"/>
      <c r="N15" s="4"/>
      <c r="O15" s="229" t="s">
        <v>115</v>
      </c>
      <c r="P15" s="228">
        <f>I38</f>
        <v>0</v>
      </c>
      <c r="Q15" s="228">
        <f>J38</f>
        <v>0</v>
      </c>
      <c r="R15" s="228">
        <f>K38</f>
        <v>0</v>
      </c>
      <c r="S15" s="5"/>
    </row>
    <row r="16" spans="1:19" s="1" customFormat="1" ht="12" customHeight="1" thickBot="1" x14ac:dyDescent="0.25">
      <c r="A16" s="284" t="s">
        <v>19</v>
      </c>
      <c r="B16" s="285"/>
      <c r="C16" s="285"/>
      <c r="D16" s="285"/>
      <c r="E16" s="285"/>
      <c r="F16" s="285"/>
      <c r="G16" s="285"/>
      <c r="H16" s="285"/>
      <c r="I16" s="124">
        <f>SUM(I5:I15)</f>
        <v>0</v>
      </c>
      <c r="J16" s="124">
        <f>SUM(J5:J15)</f>
        <v>0</v>
      </c>
      <c r="K16" s="124">
        <f>SUM(K5:K15)</f>
        <v>0</v>
      </c>
      <c r="L16" s="5"/>
      <c r="M16" s="12"/>
      <c r="N16" s="4"/>
      <c r="O16" s="231" t="s">
        <v>116</v>
      </c>
      <c r="P16" s="232">
        <f t="shared" ref="P16:R19" si="5">I54</f>
        <v>0</v>
      </c>
      <c r="Q16" s="232">
        <f t="shared" si="5"/>
        <v>0</v>
      </c>
      <c r="R16" s="232">
        <f t="shared" si="5"/>
        <v>0</v>
      </c>
      <c r="S16" s="5"/>
    </row>
    <row r="17" spans="1:20" ht="21.75" customHeight="1" thickBot="1" x14ac:dyDescent="0.25">
      <c r="A17" s="286" t="s">
        <v>7</v>
      </c>
      <c r="B17" s="287"/>
      <c r="C17" s="287"/>
      <c r="D17" s="68"/>
      <c r="E17" s="69"/>
      <c r="F17" s="67" t="s">
        <v>38</v>
      </c>
      <c r="G17" s="61" t="s">
        <v>39</v>
      </c>
      <c r="H17" s="75" t="s">
        <v>37</v>
      </c>
      <c r="I17" s="118"/>
      <c r="J17" s="33"/>
      <c r="K17" s="33"/>
      <c r="L17" s="14"/>
      <c r="M17" s="14"/>
      <c r="N17" s="6"/>
      <c r="O17" s="231" t="s">
        <v>117</v>
      </c>
      <c r="P17" s="232">
        <f t="shared" si="5"/>
        <v>0</v>
      </c>
      <c r="Q17" s="232">
        <f t="shared" si="5"/>
        <v>0</v>
      </c>
      <c r="R17" s="232">
        <f t="shared" si="5"/>
        <v>0</v>
      </c>
      <c r="S17" s="5"/>
      <c r="T17" s="1"/>
    </row>
    <row r="18" spans="1:20" ht="12" customHeight="1" x14ac:dyDescent="0.2">
      <c r="A18" s="18" t="s">
        <v>8</v>
      </c>
      <c r="B18" s="83"/>
      <c r="C18" s="7" t="s">
        <v>92</v>
      </c>
      <c r="D18" s="47">
        <f>'Year 1'!D18</f>
        <v>0</v>
      </c>
      <c r="E18" s="60">
        <f t="shared" ref="E18:E19" si="6">D18/12</f>
        <v>0</v>
      </c>
      <c r="F18" s="79"/>
      <c r="G18" s="80"/>
      <c r="H18" s="81"/>
      <c r="I18" s="217">
        <f t="shared" ref="I18" si="7">SUM(B18*E18*F18)+(B18*E18*G18)+(B18*E18*H18)</f>
        <v>0</v>
      </c>
      <c r="J18" s="97"/>
      <c r="K18" s="97"/>
      <c r="L18" s="14"/>
      <c r="M18" s="14"/>
      <c r="N18" s="6"/>
      <c r="O18" s="231" t="s">
        <v>118</v>
      </c>
      <c r="P18" s="232">
        <f t="shared" si="5"/>
        <v>0</v>
      </c>
      <c r="Q18" s="232">
        <f t="shared" si="5"/>
        <v>0</v>
      </c>
      <c r="R18" s="232">
        <f t="shared" si="5"/>
        <v>0</v>
      </c>
      <c r="S18" s="5"/>
      <c r="T18" s="1"/>
    </row>
    <row r="19" spans="1:20" ht="12" customHeight="1" x14ac:dyDescent="0.2">
      <c r="A19" s="18" t="s">
        <v>8</v>
      </c>
      <c r="B19" s="83"/>
      <c r="C19" s="7" t="s">
        <v>86</v>
      </c>
      <c r="D19" s="47">
        <f>'Year 1'!D19</f>
        <v>0</v>
      </c>
      <c r="E19" s="60">
        <f t="shared" si="6"/>
        <v>0</v>
      </c>
      <c r="F19" s="79"/>
      <c r="G19" s="80"/>
      <c r="H19" s="81"/>
      <c r="I19" s="217">
        <f t="shared" ref="I19:I26" si="8">SUM(B19*E19*F19)+(B19*E19*G19)+(B19*E19*H19)</f>
        <v>0</v>
      </c>
      <c r="J19" s="97"/>
      <c r="K19" s="97"/>
      <c r="L19" s="14"/>
      <c r="M19" s="14"/>
      <c r="N19" s="6"/>
      <c r="O19" s="231" t="s">
        <v>119</v>
      </c>
      <c r="P19" s="232">
        <f t="shared" si="5"/>
        <v>0</v>
      </c>
      <c r="Q19" s="232">
        <f t="shared" si="5"/>
        <v>0</v>
      </c>
      <c r="R19" s="232">
        <f t="shared" si="5"/>
        <v>0</v>
      </c>
      <c r="S19" s="5"/>
      <c r="T19" s="1"/>
    </row>
    <row r="20" spans="1:20" ht="12" customHeight="1" x14ac:dyDescent="0.2">
      <c r="A20" s="18" t="s">
        <v>8</v>
      </c>
      <c r="B20" s="83"/>
      <c r="C20" s="7" t="s">
        <v>4</v>
      </c>
      <c r="D20" s="47">
        <f>'Year 1'!D20</f>
        <v>0</v>
      </c>
      <c r="E20" s="60">
        <f t="shared" ref="E20:E26" si="9">D20/12</f>
        <v>0</v>
      </c>
      <c r="F20" s="79"/>
      <c r="G20" s="80"/>
      <c r="H20" s="81"/>
      <c r="I20" s="217">
        <f t="shared" si="8"/>
        <v>0</v>
      </c>
      <c r="J20" s="97"/>
      <c r="K20" s="97"/>
      <c r="L20" s="14"/>
      <c r="M20" s="14"/>
      <c r="N20" s="6"/>
      <c r="O20" s="231" t="s">
        <v>120</v>
      </c>
      <c r="P20" s="232">
        <f>I34</f>
        <v>0</v>
      </c>
      <c r="Q20" s="232">
        <f>J34</f>
        <v>0</v>
      </c>
      <c r="R20" s="232">
        <f>K34</f>
        <v>0</v>
      </c>
      <c r="S20" s="5"/>
      <c r="T20" s="1"/>
    </row>
    <row r="21" spans="1:20" s="1" customFormat="1" ht="12" customHeight="1" x14ac:dyDescent="0.2">
      <c r="A21" s="18" t="s">
        <v>8</v>
      </c>
      <c r="B21" s="83"/>
      <c r="C21" s="7" t="s">
        <v>89</v>
      </c>
      <c r="D21" s="45"/>
      <c r="E21" s="256">
        <f>'Year 1'!E21</f>
        <v>2000</v>
      </c>
      <c r="F21" s="257"/>
      <c r="G21" s="258">
        <v>10</v>
      </c>
      <c r="H21" s="258">
        <v>0</v>
      </c>
      <c r="I21" s="217">
        <f>SUM(B21*E21*F21)+(B21*E21*G21)+(B21*E21*H21)</f>
        <v>0</v>
      </c>
      <c r="J21" s="96"/>
      <c r="K21" s="96"/>
      <c r="L21" s="5"/>
      <c r="M21" s="5"/>
      <c r="N21" s="4"/>
      <c r="O21" s="231" t="s">
        <v>121</v>
      </c>
      <c r="P21" s="232">
        <f>SUM(I58,I44,I59)</f>
        <v>0</v>
      </c>
      <c r="Q21" s="232">
        <f>SUM(J58,J44,J59)</f>
        <v>0</v>
      </c>
      <c r="R21" s="232">
        <f>SUM(K58,K44,K59)</f>
        <v>0</v>
      </c>
      <c r="S21" s="5"/>
    </row>
    <row r="22" spans="1:20" s="1" customFormat="1" ht="12" customHeight="1" thickBot="1" x14ac:dyDescent="0.25">
      <c r="A22" s="18" t="s">
        <v>8</v>
      </c>
      <c r="B22" s="83"/>
      <c r="C22" s="7" t="s">
        <v>90</v>
      </c>
      <c r="D22" s="45"/>
      <c r="E22" s="256">
        <f>'Year 1'!E22</f>
        <v>1150</v>
      </c>
      <c r="F22" s="257"/>
      <c r="G22" s="258">
        <v>10</v>
      </c>
      <c r="H22" s="258">
        <v>0</v>
      </c>
      <c r="I22" s="217">
        <f t="shared" ref="I22:I23" si="10">SUM(B22*E22*F22)+(B22*E22*G22)+(B22*E22*H22)</f>
        <v>0</v>
      </c>
      <c r="J22" s="96"/>
      <c r="K22" s="96"/>
      <c r="L22" s="5"/>
      <c r="M22" s="5"/>
      <c r="N22" s="4"/>
      <c r="O22" s="233" t="s">
        <v>122</v>
      </c>
      <c r="P22" s="234">
        <f>I52</f>
        <v>0</v>
      </c>
      <c r="Q22" s="234">
        <f>J52</f>
        <v>0</v>
      </c>
      <c r="R22" s="234">
        <f>K52</f>
        <v>0</v>
      </c>
      <c r="S22" s="5"/>
    </row>
    <row r="23" spans="1:20" s="1" customFormat="1" ht="12" customHeight="1" thickBot="1" x14ac:dyDescent="0.25">
      <c r="A23" s="18" t="s">
        <v>8</v>
      </c>
      <c r="B23" s="83"/>
      <c r="C23" s="7" t="s">
        <v>91</v>
      </c>
      <c r="D23" s="45"/>
      <c r="E23" s="256">
        <f>'Year 1'!E23</f>
        <v>0</v>
      </c>
      <c r="F23" s="257"/>
      <c r="G23" s="80"/>
      <c r="H23" s="80"/>
      <c r="I23" s="217">
        <f t="shared" si="10"/>
        <v>0</v>
      </c>
      <c r="J23" s="96"/>
      <c r="K23" s="96"/>
      <c r="L23" s="5"/>
      <c r="M23" s="5"/>
      <c r="N23" s="4"/>
      <c r="O23" s="206" t="s">
        <v>123</v>
      </c>
      <c r="P23" s="211">
        <f>SUM(P15:P22)</f>
        <v>0</v>
      </c>
      <c r="Q23" s="211">
        <f>SUM(Q15:Q22)</f>
        <v>0</v>
      </c>
      <c r="R23" s="211">
        <f>SUM(R15:R22)</f>
        <v>0</v>
      </c>
      <c r="S23" s="5"/>
    </row>
    <row r="24" spans="1:20" s="1" customFormat="1" ht="12" customHeight="1" x14ac:dyDescent="0.2">
      <c r="A24" s="18" t="s">
        <v>8</v>
      </c>
      <c r="B24" s="83"/>
      <c r="C24" s="7" t="s">
        <v>3</v>
      </c>
      <c r="D24" s="45"/>
      <c r="E24" s="256">
        <f>'Year 1'!E24</f>
        <v>0</v>
      </c>
      <c r="F24" s="257"/>
      <c r="G24" s="80"/>
      <c r="H24" s="81"/>
      <c r="I24" s="217">
        <f t="shared" si="8"/>
        <v>0</v>
      </c>
      <c r="J24" s="96"/>
      <c r="K24" s="96"/>
      <c r="L24" s="5"/>
      <c r="M24" s="5"/>
      <c r="N24" s="4"/>
      <c r="O24" s="210" t="s">
        <v>124</v>
      </c>
      <c r="P24" s="203"/>
      <c r="Q24" s="203"/>
      <c r="R24" s="203"/>
      <c r="S24" s="5"/>
    </row>
    <row r="25" spans="1:20" s="1" customFormat="1" ht="12" customHeight="1" thickBot="1" x14ac:dyDescent="0.25">
      <c r="A25" s="18" t="s">
        <v>8</v>
      </c>
      <c r="B25" s="83"/>
      <c r="C25" s="7" t="s">
        <v>53</v>
      </c>
      <c r="D25" s="84"/>
      <c r="E25" s="85">
        <f t="shared" si="9"/>
        <v>0</v>
      </c>
      <c r="F25" s="79"/>
      <c r="G25" s="93"/>
      <c r="H25" s="94"/>
      <c r="I25" s="217">
        <f t="shared" si="8"/>
        <v>0</v>
      </c>
      <c r="J25" s="96"/>
      <c r="K25" s="96"/>
      <c r="L25" s="5"/>
      <c r="M25" s="5"/>
      <c r="N25" s="4"/>
      <c r="O25" s="229" t="s">
        <v>125</v>
      </c>
      <c r="P25" s="228">
        <f t="shared" ref="P25:R26" si="11">I64</f>
        <v>0</v>
      </c>
      <c r="Q25" s="228">
        <f t="shared" si="11"/>
        <v>0</v>
      </c>
      <c r="R25" s="228">
        <f t="shared" si="11"/>
        <v>0</v>
      </c>
      <c r="S25" s="5"/>
    </row>
    <row r="26" spans="1:20" s="1" customFormat="1" ht="12" customHeight="1" thickBot="1" x14ac:dyDescent="0.25">
      <c r="A26" s="135" t="s">
        <v>8</v>
      </c>
      <c r="B26" s="136"/>
      <c r="C26" s="137" t="s">
        <v>54</v>
      </c>
      <c r="D26" s="138"/>
      <c r="E26" s="127">
        <f t="shared" si="9"/>
        <v>0</v>
      </c>
      <c r="F26" s="139"/>
      <c r="G26" s="122"/>
      <c r="H26" s="140"/>
      <c r="I26" s="218">
        <f t="shared" si="8"/>
        <v>0</v>
      </c>
      <c r="J26" s="123"/>
      <c r="K26" s="123"/>
      <c r="L26" s="5"/>
      <c r="M26" s="5"/>
      <c r="O26" s="180" t="s">
        <v>126</v>
      </c>
      <c r="P26" s="212">
        <f t="shared" si="11"/>
        <v>0</v>
      </c>
      <c r="Q26" s="212">
        <f t="shared" si="11"/>
        <v>0</v>
      </c>
      <c r="R26" s="212">
        <f t="shared" si="11"/>
        <v>0</v>
      </c>
      <c r="S26" s="151">
        <f>SUM(P26:R26)</f>
        <v>0</v>
      </c>
    </row>
    <row r="27" spans="1:20" s="1" customFormat="1" ht="12" customHeight="1" thickBot="1" x14ac:dyDescent="0.25">
      <c r="A27" s="284" t="s">
        <v>79</v>
      </c>
      <c r="B27" s="285"/>
      <c r="C27" s="285"/>
      <c r="D27" s="145"/>
      <c r="E27" s="145"/>
      <c r="F27" s="145"/>
      <c r="G27" s="145"/>
      <c r="H27" s="145"/>
      <c r="I27" s="146">
        <f>SUM(I17:I26)</f>
        <v>0</v>
      </c>
      <c r="J27" s="146">
        <f>SUM(J17:J26)</f>
        <v>0</v>
      </c>
      <c r="K27" s="146">
        <f>SUM(K17:K26)</f>
        <v>0</v>
      </c>
      <c r="L27" s="5"/>
      <c r="M27" s="5"/>
      <c r="O27" s="82"/>
      <c r="P27" s="82"/>
      <c r="Q27" s="82"/>
      <c r="R27" s="82"/>
      <c r="S27" s="2"/>
      <c r="T27" s="2"/>
    </row>
    <row r="28" spans="1:20" ht="12" customHeight="1" thickBot="1" x14ac:dyDescent="0.25">
      <c r="A28" s="292">
        <f>'Year 1'!A28+0.5%</f>
        <v>0.39800000000000002</v>
      </c>
      <c r="B28" s="293"/>
      <c r="C28" s="294" t="s">
        <v>83</v>
      </c>
      <c r="D28" s="294"/>
      <c r="E28" s="294"/>
      <c r="F28" s="294"/>
      <c r="G28" s="294"/>
      <c r="H28" s="295"/>
      <c r="I28" s="146">
        <f>(((I16+I18+I19+I20+I25)*A28))</f>
        <v>0</v>
      </c>
      <c r="J28" s="146">
        <f>(((J16+J18+J19+J20+J25)*A28))</f>
        <v>0</v>
      </c>
      <c r="K28" s="146">
        <f>(((K16+K18+K19+K20+K25)*A28))</f>
        <v>0</v>
      </c>
      <c r="L28" s="14"/>
      <c r="M28" s="14"/>
      <c r="O28" s="82"/>
      <c r="P28" s="82"/>
      <c r="Q28" s="82"/>
      <c r="R28" s="82"/>
    </row>
    <row r="29" spans="1:20" ht="12" customHeight="1" thickBot="1" x14ac:dyDescent="0.25">
      <c r="A29" s="327" t="s">
        <v>85</v>
      </c>
      <c r="B29" s="328"/>
      <c r="C29" s="328"/>
      <c r="D29" s="164"/>
      <c r="E29" s="164"/>
      <c r="F29" s="164"/>
      <c r="G29" s="164"/>
      <c r="H29" s="164"/>
      <c r="I29" s="165">
        <f>I28+I27+I16</f>
        <v>0</v>
      </c>
      <c r="J29" s="165">
        <f>J28+J27+J16</f>
        <v>0</v>
      </c>
      <c r="K29" s="165">
        <f>K28+K27+K16</f>
        <v>0</v>
      </c>
      <c r="L29" s="166"/>
      <c r="M29" s="166"/>
      <c r="N29" s="166"/>
    </row>
    <row r="30" spans="1:20" s="3" customFormat="1" ht="12" customHeight="1" x14ac:dyDescent="0.2">
      <c r="A30" s="296" t="s">
        <v>143</v>
      </c>
      <c r="B30" s="297"/>
      <c r="C30" s="297"/>
      <c r="D30" s="297"/>
      <c r="E30" s="297"/>
      <c r="F30" s="297"/>
      <c r="G30" s="297"/>
      <c r="H30" s="298"/>
      <c r="I30" s="255"/>
      <c r="J30" s="255"/>
      <c r="K30" s="255"/>
      <c r="L30" s="11"/>
      <c r="M30" s="11"/>
      <c r="O30" s="2"/>
      <c r="P30" s="2"/>
      <c r="Q30" s="2"/>
      <c r="R30" s="2"/>
      <c r="S30" s="2"/>
      <c r="T30" s="2"/>
    </row>
    <row r="31" spans="1:20" s="3" customFormat="1" ht="12" customHeight="1" x14ac:dyDescent="0.2">
      <c r="A31" s="19"/>
      <c r="B31" s="7" t="s">
        <v>98</v>
      </c>
      <c r="C31" s="186"/>
      <c r="D31" s="44" t="s">
        <v>99</v>
      </c>
      <c r="E31" s="352"/>
      <c r="F31" s="352"/>
      <c r="G31" s="352"/>
      <c r="H31" s="353"/>
      <c r="I31" s="98">
        <f>E31*75%</f>
        <v>0</v>
      </c>
      <c r="J31" s="194">
        <f>E31*25%</f>
        <v>0</v>
      </c>
      <c r="K31" s="194"/>
      <c r="L31" s="11"/>
      <c r="M31" s="11"/>
      <c r="O31" s="2"/>
      <c r="P31" s="2"/>
      <c r="Q31" s="2"/>
      <c r="R31" s="2"/>
      <c r="S31" s="2"/>
      <c r="T31" s="2"/>
    </row>
    <row r="32" spans="1:20" s="3" customFormat="1" ht="12" customHeight="1" x14ac:dyDescent="0.2">
      <c r="A32" s="19"/>
      <c r="B32" s="7" t="s">
        <v>100</v>
      </c>
      <c r="C32" s="186"/>
      <c r="D32" s="44" t="s">
        <v>99</v>
      </c>
      <c r="E32" s="352"/>
      <c r="F32" s="352"/>
      <c r="G32" s="352"/>
      <c r="H32" s="353"/>
      <c r="I32" s="98">
        <f t="shared" ref="I32:I33" si="12">E32*75%</f>
        <v>0</v>
      </c>
      <c r="J32" s="194">
        <f t="shared" ref="J32:J33" si="13">E32*25%</f>
        <v>0</v>
      </c>
      <c r="K32" s="194"/>
      <c r="L32" s="11"/>
      <c r="M32" s="11"/>
      <c r="O32" s="2"/>
      <c r="P32" s="2"/>
      <c r="Q32" s="2"/>
      <c r="R32" s="2"/>
      <c r="S32" s="2"/>
      <c r="T32" s="2"/>
    </row>
    <row r="33" spans="1:20" ht="12" customHeight="1" thickBot="1" x14ac:dyDescent="0.25">
      <c r="A33" s="19"/>
      <c r="B33" s="7" t="s">
        <v>101</v>
      </c>
      <c r="C33" s="186"/>
      <c r="D33" s="44" t="s">
        <v>99</v>
      </c>
      <c r="E33" s="352"/>
      <c r="F33" s="352"/>
      <c r="G33" s="352"/>
      <c r="H33" s="353"/>
      <c r="I33" s="98">
        <f t="shared" si="12"/>
        <v>0</v>
      </c>
      <c r="J33" s="194">
        <f t="shared" si="13"/>
        <v>0</v>
      </c>
      <c r="K33" s="194"/>
      <c r="L33" s="14"/>
      <c r="M33" s="14"/>
      <c r="O33" s="1"/>
      <c r="P33" s="1"/>
      <c r="Q33" s="1"/>
      <c r="R33" s="1"/>
      <c r="S33" s="1"/>
      <c r="T33" s="1"/>
    </row>
    <row r="34" spans="1:20" s="1" customFormat="1" ht="12" customHeight="1" thickBot="1" x14ac:dyDescent="0.25">
      <c r="A34" s="288" t="s">
        <v>0</v>
      </c>
      <c r="B34" s="289"/>
      <c r="C34" s="289"/>
      <c r="D34" s="289"/>
      <c r="E34" s="289"/>
      <c r="F34" s="289"/>
      <c r="G34" s="289"/>
      <c r="H34" s="290"/>
      <c r="I34" s="178">
        <f>SUM(I31:I33)</f>
        <v>0</v>
      </c>
      <c r="J34" s="178">
        <f>SUM(J31:J33)</f>
        <v>0</v>
      </c>
      <c r="K34" s="178">
        <f>SUM(K31:K33)</f>
        <v>0</v>
      </c>
      <c r="L34" s="236" t="s">
        <v>135</v>
      </c>
      <c r="M34" s="5"/>
    </row>
    <row r="35" spans="1:20" ht="12" customHeight="1" x14ac:dyDescent="0.2">
      <c r="A35" s="286" t="s">
        <v>9</v>
      </c>
      <c r="B35" s="287"/>
      <c r="C35" s="287"/>
      <c r="D35" s="287"/>
      <c r="E35" s="287"/>
      <c r="F35" s="287"/>
      <c r="G35" s="287"/>
      <c r="H35" s="287"/>
      <c r="I35" s="35"/>
      <c r="J35" s="35"/>
      <c r="K35" s="35"/>
      <c r="L35" s="14"/>
      <c r="M35" s="14"/>
      <c r="O35" s="1"/>
      <c r="P35" s="1"/>
      <c r="Q35" s="1"/>
      <c r="R35" s="1"/>
      <c r="S35" s="1"/>
      <c r="T35" s="1"/>
    </row>
    <row r="36" spans="1:20" s="1" customFormat="1" ht="12" customHeight="1" x14ac:dyDescent="0.2">
      <c r="A36" s="19"/>
      <c r="B36" s="291" t="s">
        <v>56</v>
      </c>
      <c r="C36" s="291"/>
      <c r="D36" s="291"/>
      <c r="E36" s="291"/>
      <c r="F36" s="291"/>
      <c r="G36" s="291"/>
      <c r="H36" s="291"/>
      <c r="I36" s="96"/>
      <c r="J36" s="96"/>
      <c r="K36" s="96"/>
      <c r="L36" s="5"/>
      <c r="M36" s="5"/>
    </row>
    <row r="37" spans="1:20" s="1" customFormat="1" ht="12" customHeight="1" thickBot="1" x14ac:dyDescent="0.25">
      <c r="A37" s="169"/>
      <c r="B37" s="338" t="s">
        <v>11</v>
      </c>
      <c r="C37" s="338"/>
      <c r="D37" s="338"/>
      <c r="E37" s="338"/>
      <c r="F37" s="338"/>
      <c r="G37" s="338"/>
      <c r="H37" s="338"/>
      <c r="I37" s="123"/>
      <c r="J37" s="123"/>
      <c r="K37" s="123"/>
      <c r="L37" s="5"/>
      <c r="M37" s="5"/>
    </row>
    <row r="38" spans="1:20" s="1" customFormat="1" ht="12" customHeight="1" thickBot="1" x14ac:dyDescent="0.25">
      <c r="A38" s="327" t="s">
        <v>84</v>
      </c>
      <c r="B38" s="328"/>
      <c r="C38" s="328"/>
      <c r="D38" s="328"/>
      <c r="E38" s="328"/>
      <c r="F38" s="328"/>
      <c r="G38" s="328"/>
      <c r="H38" s="329"/>
      <c r="I38" s="158">
        <f>SUM(I36:I37)</f>
        <v>0</v>
      </c>
      <c r="J38" s="158">
        <f>SUM(J36:J37)</f>
        <v>0</v>
      </c>
      <c r="K38" s="158">
        <f>SUM(K36:K37)</f>
        <v>0</v>
      </c>
      <c r="L38" s="184"/>
      <c r="M38" s="184"/>
      <c r="N38" s="184"/>
    </row>
    <row r="39" spans="1:20" ht="12" customHeight="1" x14ac:dyDescent="0.2">
      <c r="A39" s="354" t="s">
        <v>12</v>
      </c>
      <c r="B39" s="355"/>
      <c r="C39" s="355"/>
      <c r="D39" s="355"/>
      <c r="E39" s="355"/>
      <c r="F39" s="355"/>
      <c r="G39" s="355"/>
      <c r="H39" s="355"/>
      <c r="I39" s="188"/>
      <c r="J39" s="189"/>
      <c r="K39" s="187"/>
      <c r="L39" s="14"/>
      <c r="M39" s="14"/>
      <c r="O39" s="1"/>
      <c r="P39" s="1"/>
      <c r="Q39" s="1"/>
      <c r="R39" s="1"/>
      <c r="S39" s="1"/>
      <c r="T39" s="1"/>
    </row>
    <row r="40" spans="1:20" ht="12" customHeight="1" x14ac:dyDescent="0.2">
      <c r="A40" s="17"/>
      <c r="B40" s="7" t="s">
        <v>95</v>
      </c>
      <c r="C40" s="7"/>
      <c r="D40" s="185"/>
      <c r="E40" s="7" t="s">
        <v>96</v>
      </c>
      <c r="F40" s="186"/>
      <c r="G40" s="186" t="s">
        <v>97</v>
      </c>
      <c r="H40" s="7"/>
      <c r="I40" s="190">
        <f>D40*F40</f>
        <v>0</v>
      </c>
      <c r="J40" s="191"/>
      <c r="K40" s="191"/>
      <c r="L40" s="166"/>
      <c r="M40" s="166"/>
      <c r="N40" s="166"/>
    </row>
    <row r="41" spans="1:20" ht="12" customHeight="1" x14ac:dyDescent="0.2">
      <c r="A41" s="20"/>
      <c r="B41" s="359" t="s">
        <v>13</v>
      </c>
      <c r="C41" s="359"/>
      <c r="D41" s="359"/>
      <c r="E41" s="359"/>
      <c r="F41" s="359"/>
      <c r="G41" s="359"/>
      <c r="H41" s="359"/>
      <c r="I41" s="191"/>
      <c r="J41" s="191"/>
      <c r="K41" s="191"/>
      <c r="L41" s="14"/>
      <c r="M41" s="14"/>
      <c r="O41" s="166"/>
      <c r="P41" s="166"/>
      <c r="Q41" s="166"/>
      <c r="R41" s="166"/>
      <c r="S41" s="166"/>
      <c r="T41" s="166"/>
    </row>
    <row r="42" spans="1:20" ht="12" customHeight="1" x14ac:dyDescent="0.2">
      <c r="A42" s="17"/>
      <c r="B42" s="291" t="s">
        <v>14</v>
      </c>
      <c r="C42" s="291"/>
      <c r="D42" s="291"/>
      <c r="E42" s="291"/>
      <c r="F42" s="291"/>
      <c r="G42" s="291"/>
      <c r="H42" s="291"/>
      <c r="I42" s="191"/>
      <c r="J42" s="191"/>
      <c r="K42" s="191"/>
      <c r="L42" s="14"/>
      <c r="M42" s="14"/>
      <c r="O42" s="3"/>
      <c r="P42" s="3"/>
      <c r="Q42" s="3"/>
      <c r="R42" s="3"/>
      <c r="S42" s="3"/>
      <c r="T42" s="3"/>
    </row>
    <row r="43" spans="1:20" ht="12" customHeight="1" thickBot="1" x14ac:dyDescent="0.25">
      <c r="A43" s="29"/>
      <c r="B43" s="338" t="s">
        <v>15</v>
      </c>
      <c r="C43" s="338"/>
      <c r="D43" s="338"/>
      <c r="E43" s="338"/>
      <c r="F43" s="338"/>
      <c r="G43" s="338"/>
      <c r="H43" s="338"/>
      <c r="I43" s="192"/>
      <c r="J43" s="192"/>
      <c r="K43" s="192"/>
      <c r="L43" s="14"/>
      <c r="M43" s="14"/>
    </row>
    <row r="44" spans="1:20" ht="12" customHeight="1" thickBot="1" x14ac:dyDescent="0.25">
      <c r="A44" s="349" t="s">
        <v>27</v>
      </c>
      <c r="B44" s="350"/>
      <c r="C44" s="350"/>
      <c r="D44" s="350"/>
      <c r="E44" s="350"/>
      <c r="F44" s="350"/>
      <c r="G44" s="350"/>
      <c r="H44" s="351"/>
      <c r="I44" s="193">
        <f>SUM(I40:I43)</f>
        <v>0</v>
      </c>
      <c r="J44" s="193">
        <f>SUM(J40:J43)</f>
        <v>0</v>
      </c>
      <c r="K44" s="193">
        <f>SUM(K40:K43)</f>
        <v>0</v>
      </c>
      <c r="L44" s="14"/>
      <c r="M44" s="14"/>
      <c r="O44" s="1"/>
      <c r="P44" s="1"/>
      <c r="Q44" s="1"/>
      <c r="R44" s="1"/>
      <c r="S44" s="1"/>
      <c r="T44" s="1"/>
    </row>
    <row r="45" spans="1:20" ht="12" hidden="1" customHeight="1" x14ac:dyDescent="0.2">
      <c r="A45" s="354" t="s">
        <v>30</v>
      </c>
      <c r="B45" s="355"/>
      <c r="C45" s="355"/>
      <c r="D45" s="355"/>
      <c r="E45" s="355"/>
      <c r="F45" s="355"/>
      <c r="G45" s="355"/>
      <c r="H45" s="355"/>
      <c r="I45" s="35"/>
      <c r="J45" s="35"/>
      <c r="K45" s="35"/>
      <c r="L45" s="166"/>
      <c r="M45" s="166"/>
      <c r="N45" s="166"/>
    </row>
    <row r="46" spans="1:20" ht="12" hidden="1" customHeight="1" x14ac:dyDescent="0.2">
      <c r="A46" s="19"/>
      <c r="B46" s="7" t="s">
        <v>98</v>
      </c>
      <c r="C46" s="186"/>
      <c r="D46" s="44" t="s">
        <v>99</v>
      </c>
      <c r="E46" s="352"/>
      <c r="F46" s="352"/>
      <c r="G46" s="352"/>
      <c r="H46" s="353"/>
      <c r="I46" s="98">
        <f>IF(E46&lt;=25000,+E46,25000)</f>
        <v>0</v>
      </c>
      <c r="J46" s="194"/>
      <c r="K46" s="194"/>
      <c r="L46" s="166"/>
      <c r="M46" s="166"/>
      <c r="N46" s="166"/>
      <c r="O46" s="1"/>
      <c r="P46" s="1"/>
      <c r="Q46" s="1"/>
      <c r="R46" s="1"/>
      <c r="S46" s="1"/>
      <c r="T46" s="1"/>
    </row>
    <row r="47" spans="1:20" ht="12" hidden="1" customHeight="1" x14ac:dyDescent="0.2">
      <c r="A47" s="19"/>
      <c r="B47" s="7" t="s">
        <v>100</v>
      </c>
      <c r="C47" s="186"/>
      <c r="D47" s="44" t="s">
        <v>99</v>
      </c>
      <c r="E47" s="352"/>
      <c r="F47" s="352"/>
      <c r="G47" s="352"/>
      <c r="H47" s="353"/>
      <c r="I47" s="98">
        <f t="shared" ref="I47:I50" si="14">IF(E47&lt;=25000,+E47,25000)</f>
        <v>0</v>
      </c>
      <c r="J47" s="194"/>
      <c r="K47" s="194"/>
      <c r="L47" s="166"/>
      <c r="M47" s="166"/>
      <c r="N47" s="166"/>
      <c r="O47" s="1"/>
      <c r="P47" s="1"/>
      <c r="Q47" s="1"/>
      <c r="R47" s="1"/>
      <c r="S47" s="1"/>
      <c r="T47" s="1"/>
    </row>
    <row r="48" spans="1:20" ht="12" hidden="1" customHeight="1" x14ac:dyDescent="0.2">
      <c r="A48" s="19"/>
      <c r="B48" s="7" t="s">
        <v>101</v>
      </c>
      <c r="C48" s="186"/>
      <c r="D48" s="44" t="s">
        <v>99</v>
      </c>
      <c r="E48" s="352"/>
      <c r="F48" s="352"/>
      <c r="G48" s="352"/>
      <c r="H48" s="353"/>
      <c r="I48" s="98">
        <f t="shared" si="14"/>
        <v>0</v>
      </c>
      <c r="J48" s="194"/>
      <c r="K48" s="194"/>
      <c r="L48" s="166"/>
      <c r="M48" s="166"/>
      <c r="N48" s="166"/>
      <c r="O48" s="184"/>
      <c r="P48" s="184"/>
      <c r="Q48" s="184"/>
      <c r="R48" s="184"/>
      <c r="S48" s="184"/>
      <c r="T48" s="1"/>
    </row>
    <row r="49" spans="1:20" ht="12" hidden="1" customHeight="1" x14ac:dyDescent="0.2">
      <c r="A49" s="19"/>
      <c r="B49" s="7" t="s">
        <v>102</v>
      </c>
      <c r="C49" s="186"/>
      <c r="D49" s="44" t="s">
        <v>99</v>
      </c>
      <c r="E49" s="352"/>
      <c r="F49" s="352"/>
      <c r="G49" s="352"/>
      <c r="H49" s="353"/>
      <c r="I49" s="98">
        <f t="shared" si="14"/>
        <v>0</v>
      </c>
      <c r="J49" s="194"/>
      <c r="K49" s="194"/>
      <c r="L49" s="166"/>
      <c r="M49" s="166"/>
      <c r="N49" s="166"/>
    </row>
    <row r="50" spans="1:20" ht="12" hidden="1" customHeight="1" x14ac:dyDescent="0.2">
      <c r="A50" s="19"/>
      <c r="B50" s="7" t="s">
        <v>103</v>
      </c>
      <c r="C50" s="186"/>
      <c r="D50" s="44" t="s">
        <v>99</v>
      </c>
      <c r="E50" s="352"/>
      <c r="F50" s="352"/>
      <c r="G50" s="352"/>
      <c r="H50" s="353"/>
      <c r="I50" s="98">
        <f t="shared" si="14"/>
        <v>0</v>
      </c>
      <c r="J50" s="194"/>
      <c r="K50" s="194"/>
      <c r="L50" s="166"/>
      <c r="M50" s="166"/>
      <c r="N50" s="166"/>
      <c r="O50" s="166"/>
      <c r="P50" s="166"/>
      <c r="Q50" s="166"/>
      <c r="R50" s="166"/>
      <c r="S50" s="166"/>
    </row>
    <row r="51" spans="1:20" ht="12" hidden="1" customHeight="1" thickBot="1" x14ac:dyDescent="0.25">
      <c r="A51" s="195"/>
      <c r="B51" s="196" t="s">
        <v>45</v>
      </c>
      <c r="C51" s="197"/>
      <c r="D51" s="198"/>
      <c r="E51" s="198"/>
      <c r="F51" s="198"/>
      <c r="G51" s="198"/>
      <c r="H51" s="198"/>
      <c r="I51" s="199">
        <f>SUM(E46:E50)-SUM(I46:I50)</f>
        <v>0</v>
      </c>
      <c r="J51" s="194"/>
      <c r="K51" s="194"/>
      <c r="L51" s="166"/>
      <c r="M51" s="166"/>
      <c r="N51" s="166"/>
    </row>
    <row r="52" spans="1:20" ht="12" hidden="1" customHeight="1" thickBot="1" x14ac:dyDescent="0.25">
      <c r="A52" s="327" t="s">
        <v>29</v>
      </c>
      <c r="B52" s="328"/>
      <c r="C52" s="328"/>
      <c r="D52" s="200"/>
      <c r="E52" s="200"/>
      <c r="F52" s="200"/>
      <c r="G52" s="200"/>
      <c r="H52" s="200"/>
      <c r="I52" s="165">
        <f>SUM(I46:I51)</f>
        <v>0</v>
      </c>
      <c r="J52" s="165">
        <f>SUM(J46:J51)</f>
        <v>0</v>
      </c>
      <c r="K52" s="165">
        <f>SUM(K46:K51)</f>
        <v>0</v>
      </c>
      <c r="L52" s="166"/>
      <c r="M52" s="166"/>
      <c r="N52" s="166"/>
    </row>
    <row r="53" spans="1:20" s="3" customFormat="1" ht="12" customHeight="1" x14ac:dyDescent="0.2">
      <c r="A53" s="286" t="s">
        <v>16</v>
      </c>
      <c r="B53" s="347"/>
      <c r="C53" s="347"/>
      <c r="D53" s="347"/>
      <c r="E53" s="347"/>
      <c r="F53" s="347"/>
      <c r="G53" s="347"/>
      <c r="H53" s="348"/>
      <c r="I53" s="34"/>
      <c r="J53" s="34"/>
      <c r="K53" s="34"/>
      <c r="L53" s="11"/>
      <c r="M53" s="11"/>
      <c r="O53" s="2"/>
      <c r="P53" s="2"/>
      <c r="Q53" s="2"/>
      <c r="R53" s="2"/>
      <c r="S53" s="2"/>
      <c r="T53" s="2"/>
    </row>
    <row r="54" spans="1:20" ht="12" customHeight="1" x14ac:dyDescent="0.2">
      <c r="A54" s="17"/>
      <c r="B54" s="291" t="s">
        <v>68</v>
      </c>
      <c r="C54" s="291"/>
      <c r="D54" s="291"/>
      <c r="E54" s="291"/>
      <c r="F54" s="291"/>
      <c r="G54" s="291"/>
      <c r="H54" s="291"/>
      <c r="I54" s="97"/>
      <c r="J54" s="97"/>
      <c r="K54" s="97"/>
      <c r="L54" s="14"/>
      <c r="M54" s="14"/>
    </row>
    <row r="55" spans="1:20" ht="12" customHeight="1" x14ac:dyDescent="0.2">
      <c r="A55" s="17"/>
      <c r="B55" s="291" t="s">
        <v>104</v>
      </c>
      <c r="C55" s="291"/>
      <c r="D55" s="291"/>
      <c r="E55" s="291"/>
      <c r="F55" s="291"/>
      <c r="G55" s="291"/>
      <c r="H55" s="291"/>
      <c r="I55" s="97"/>
      <c r="J55" s="97"/>
      <c r="K55" s="97"/>
      <c r="L55" s="14"/>
      <c r="M55" s="14"/>
      <c r="O55" s="166"/>
      <c r="P55" s="166"/>
      <c r="Q55" s="166"/>
      <c r="R55" s="166"/>
      <c r="S55" s="166"/>
    </row>
    <row r="56" spans="1:20" ht="12" customHeight="1" x14ac:dyDescent="0.2">
      <c r="A56" s="17"/>
      <c r="B56" s="291" t="s">
        <v>105</v>
      </c>
      <c r="C56" s="291"/>
      <c r="D56" s="291"/>
      <c r="E56" s="291"/>
      <c r="F56" s="291"/>
      <c r="G56" s="291"/>
      <c r="H56" s="291"/>
      <c r="I56" s="97"/>
      <c r="J56" s="97"/>
      <c r="K56" s="97"/>
      <c r="L56" s="14"/>
      <c r="M56" s="14"/>
      <c r="O56" s="166"/>
      <c r="P56" s="166"/>
      <c r="Q56" s="166"/>
      <c r="R56" s="166"/>
      <c r="S56" s="166"/>
    </row>
    <row r="57" spans="1:20" ht="12" customHeight="1" x14ac:dyDescent="0.2">
      <c r="A57" s="17"/>
      <c r="B57" s="291" t="s">
        <v>106</v>
      </c>
      <c r="C57" s="291"/>
      <c r="D57" s="291"/>
      <c r="E57" s="291"/>
      <c r="F57" s="291"/>
      <c r="G57" s="291"/>
      <c r="H57" s="291"/>
      <c r="I57" s="97"/>
      <c r="J57" s="97"/>
      <c r="K57" s="97"/>
      <c r="L57" s="14"/>
      <c r="M57" s="14"/>
      <c r="O57" s="166"/>
      <c r="P57" s="166"/>
      <c r="Q57" s="166"/>
      <c r="R57" s="166"/>
      <c r="S57" s="166"/>
    </row>
    <row r="58" spans="1:20" ht="12" customHeight="1" x14ac:dyDescent="0.2">
      <c r="A58" s="17"/>
      <c r="B58" s="371" t="s">
        <v>75</v>
      </c>
      <c r="C58" s="371"/>
      <c r="D58" s="371"/>
      <c r="E58" s="371"/>
      <c r="F58" s="371"/>
      <c r="G58" s="371"/>
      <c r="H58" s="371"/>
      <c r="I58" s="104"/>
      <c r="J58" s="160"/>
      <c r="K58" s="160"/>
      <c r="L58" s="18" t="s">
        <v>87</v>
      </c>
      <c r="M58" s="14">
        <f>'Year 1'!M59</f>
        <v>2027</v>
      </c>
      <c r="N58" s="112">
        <f>'Year 1'!N59*1.05</f>
        <v>4998</v>
      </c>
      <c r="O58" s="166"/>
      <c r="P58" s="166"/>
      <c r="Q58" s="166"/>
      <c r="R58" s="166"/>
      <c r="S58" s="166"/>
    </row>
    <row r="59" spans="1:20" ht="12" customHeight="1" thickBot="1" x14ac:dyDescent="0.25">
      <c r="A59" s="29"/>
      <c r="B59" s="291" t="s">
        <v>32</v>
      </c>
      <c r="C59" s="291"/>
      <c r="D59" s="291"/>
      <c r="E59" s="291"/>
      <c r="F59" s="291"/>
      <c r="G59" s="291"/>
      <c r="H59" s="291"/>
      <c r="I59" s="98"/>
      <c r="J59" s="98"/>
      <c r="K59" s="98"/>
      <c r="L59" s="18" t="s">
        <v>88</v>
      </c>
      <c r="M59" s="14">
        <f>M58+1</f>
        <v>2028</v>
      </c>
      <c r="N59" s="112">
        <f>N58</f>
        <v>4998</v>
      </c>
      <c r="O59" s="166"/>
      <c r="P59" s="166"/>
      <c r="Q59" s="166"/>
      <c r="R59" s="166"/>
      <c r="S59" s="166"/>
    </row>
    <row r="60" spans="1:20" ht="12" customHeight="1" thickBot="1" x14ac:dyDescent="0.25">
      <c r="A60" s="327" t="s">
        <v>18</v>
      </c>
      <c r="B60" s="328"/>
      <c r="C60" s="328"/>
      <c r="D60" s="328"/>
      <c r="E60" s="328"/>
      <c r="F60" s="328"/>
      <c r="G60" s="328"/>
      <c r="H60" s="329"/>
      <c r="I60" s="153">
        <f>SUM(I54:I59)</f>
        <v>0</v>
      </c>
      <c r="J60" s="153">
        <f>SUM(J54:J59)</f>
        <v>0</v>
      </c>
      <c r="K60" s="153">
        <f>SUM(K54:K59)</f>
        <v>0</v>
      </c>
      <c r="L60" s="14"/>
      <c r="M60" s="14"/>
      <c r="O60" s="166"/>
      <c r="P60" s="166"/>
      <c r="Q60" s="166"/>
      <c r="R60" s="166"/>
      <c r="S60" s="166"/>
    </row>
    <row r="61" spans="1:20" ht="12" customHeight="1" thickBot="1" x14ac:dyDescent="0.25">
      <c r="A61" s="339" t="s">
        <v>17</v>
      </c>
      <c r="B61" s="340"/>
      <c r="C61" s="340"/>
      <c r="D61" s="340"/>
      <c r="E61" s="340"/>
      <c r="F61" s="340"/>
      <c r="G61" s="340"/>
      <c r="H61" s="340"/>
      <c r="I61" s="155">
        <f>SUM(I60+I52+I44+I38+I34+I29)</f>
        <v>0</v>
      </c>
      <c r="J61" s="155">
        <f>SUM(J60+J52+J44+J38+J34+J29)</f>
        <v>0</v>
      </c>
      <c r="K61" s="155">
        <f>SUM(K27+K28+K34+K36+K37+K44+K52+K60)</f>
        <v>0</v>
      </c>
      <c r="L61" s="14"/>
      <c r="M61" s="14"/>
      <c r="O61" s="166"/>
      <c r="P61" s="166"/>
      <c r="Q61" s="166"/>
      <c r="R61" s="166"/>
      <c r="S61" s="166"/>
    </row>
    <row r="62" spans="1:20" ht="20.25" customHeight="1" x14ac:dyDescent="0.2">
      <c r="A62" s="341" t="s">
        <v>80</v>
      </c>
      <c r="B62" s="342"/>
      <c r="C62" s="343"/>
      <c r="D62" s="26"/>
      <c r="E62" s="27" t="s">
        <v>1</v>
      </c>
      <c r="F62" s="62" t="s">
        <v>63</v>
      </c>
      <c r="G62" s="15" t="s">
        <v>2</v>
      </c>
      <c r="H62" s="30"/>
      <c r="I62" s="36"/>
      <c r="J62" s="36"/>
      <c r="K62" s="36"/>
      <c r="L62" s="14"/>
      <c r="M62" s="14"/>
      <c r="O62" s="3"/>
      <c r="P62" s="3"/>
      <c r="Q62" s="3"/>
      <c r="R62" s="3"/>
      <c r="S62" s="3"/>
      <c r="T62" s="3"/>
    </row>
    <row r="63" spans="1:20" ht="12" customHeight="1" x14ac:dyDescent="0.2">
      <c r="A63" s="344"/>
      <c r="B63" s="345"/>
      <c r="C63" s="346"/>
      <c r="D63" s="2" t="s">
        <v>94</v>
      </c>
      <c r="E63" s="183">
        <v>0.25</v>
      </c>
      <c r="F63" s="176">
        <f>SUM(I29)</f>
        <v>0</v>
      </c>
      <c r="G63" s="120">
        <f>E63*F63</f>
        <v>0</v>
      </c>
      <c r="H63" s="31"/>
      <c r="I63" s="37"/>
      <c r="J63" s="37"/>
      <c r="K63" s="37"/>
      <c r="L63" s="14"/>
      <c r="M63" s="14"/>
    </row>
    <row r="64" spans="1:20" ht="12" customHeight="1" thickBot="1" x14ac:dyDescent="0.25">
      <c r="A64" s="335" t="s">
        <v>81</v>
      </c>
      <c r="B64" s="336"/>
      <c r="C64" s="337"/>
      <c r="D64" s="28" t="s">
        <v>74</v>
      </c>
      <c r="E64" s="119">
        <f>'Year 1'!E64</f>
        <v>0.48</v>
      </c>
      <c r="F64" s="176">
        <f>(SUM(I61:J61))-(SUM(I44:J44,I34:J34,I51:J51,I58:J58))</f>
        <v>0</v>
      </c>
      <c r="G64" s="120">
        <f>E64*F64-G63</f>
        <v>0</v>
      </c>
      <c r="H64" s="32"/>
      <c r="I64" s="213">
        <f>G63</f>
        <v>0</v>
      </c>
      <c r="J64" s="156">
        <f>G64</f>
        <v>0</v>
      </c>
      <c r="K64" s="104"/>
      <c r="L64" s="121" t="s">
        <v>128</v>
      </c>
      <c r="M64" s="14"/>
      <c r="O64" s="253" t="s">
        <v>140</v>
      </c>
    </row>
    <row r="65" spans="1:15" ht="12" customHeight="1" thickBot="1" x14ac:dyDescent="0.25">
      <c r="A65" s="339" t="s">
        <v>73</v>
      </c>
      <c r="B65" s="340"/>
      <c r="C65" s="340"/>
      <c r="D65" s="340"/>
      <c r="E65" s="340"/>
      <c r="F65" s="340"/>
      <c r="G65" s="340"/>
      <c r="H65" s="340"/>
      <c r="I65" s="155">
        <f>I61+I64</f>
        <v>0</v>
      </c>
      <c r="J65" s="155">
        <f>J61+J64</f>
        <v>0</v>
      </c>
      <c r="K65" s="155">
        <f>K61+K64</f>
        <v>0</v>
      </c>
      <c r="L65" s="170"/>
      <c r="M65" s="170"/>
      <c r="O65" s="254">
        <f>I64+J64</f>
        <v>0</v>
      </c>
    </row>
    <row r="66" spans="1:15" ht="11.25" customHeight="1" x14ac:dyDescent="0.2">
      <c r="A66" s="361" t="str">
        <f>'Year 1'!A66</f>
        <v>Note:  Permanent Equipment, Participant Support Costs, Subcontracts over $25,000, and Tuition are not included in the base for the indirect cost calculation.</v>
      </c>
      <c r="B66" s="361"/>
      <c r="C66" s="361"/>
      <c r="D66" s="361"/>
      <c r="E66" s="361"/>
      <c r="F66" s="361"/>
      <c r="G66" s="361"/>
      <c r="H66" s="361"/>
      <c r="I66" s="161"/>
      <c r="J66" s="25"/>
      <c r="K66" s="25"/>
    </row>
    <row r="67" spans="1:15" ht="11.25" customHeight="1" x14ac:dyDescent="0.2">
      <c r="A67" s="332"/>
      <c r="B67" s="332"/>
      <c r="C67" s="332"/>
      <c r="D67" s="332"/>
      <c r="E67" s="332"/>
      <c r="F67" s="332"/>
      <c r="G67" s="332"/>
      <c r="H67" s="332"/>
      <c r="I67" s="24"/>
      <c r="J67" s="25"/>
      <c r="K67" s="25"/>
    </row>
    <row r="68" spans="1:15" ht="11.25" customHeight="1" thickBot="1" x14ac:dyDescent="0.25">
      <c r="A68" s="332"/>
      <c r="B68" s="332"/>
      <c r="C68" s="332"/>
      <c r="D68" s="332"/>
      <c r="E68" s="332"/>
      <c r="F68" s="332"/>
      <c r="G68" s="332"/>
      <c r="H68" s="332"/>
      <c r="I68" s="24"/>
      <c r="J68" s="24"/>
      <c r="K68" s="24"/>
    </row>
    <row r="69" spans="1:15" ht="14" customHeight="1" x14ac:dyDescent="0.3">
      <c r="A69" s="325" t="s">
        <v>61</v>
      </c>
      <c r="B69" s="326"/>
      <c r="C69" s="326"/>
      <c r="D69" s="326"/>
      <c r="E69" s="326"/>
      <c r="F69" s="326"/>
      <c r="G69" s="326"/>
      <c r="H69" s="326"/>
      <c r="I69" s="362">
        <f>I65</f>
        <v>0</v>
      </c>
      <c r="J69" s="363"/>
      <c r="K69" s="240"/>
      <c r="L69" s="237"/>
    </row>
    <row r="70" spans="1:15" ht="14" customHeight="1" x14ac:dyDescent="0.3">
      <c r="A70" s="319" t="s">
        <v>70</v>
      </c>
      <c r="B70" s="358"/>
      <c r="C70" s="358"/>
      <c r="D70" s="358"/>
      <c r="E70" s="358"/>
      <c r="F70" s="358"/>
      <c r="G70" s="358"/>
      <c r="H70" s="358"/>
      <c r="I70" s="333">
        <f>J65</f>
        <v>0</v>
      </c>
      <c r="J70" s="334"/>
      <c r="K70" s="241"/>
      <c r="L70" s="14"/>
      <c r="M70" s="14"/>
    </row>
    <row r="71" spans="1:15" ht="14" hidden="1" customHeight="1" x14ac:dyDescent="0.3">
      <c r="A71" s="319" t="s">
        <v>69</v>
      </c>
      <c r="B71" s="320"/>
      <c r="C71" s="320"/>
      <c r="D71" s="320"/>
      <c r="E71" s="320"/>
      <c r="F71" s="320"/>
      <c r="G71" s="320"/>
      <c r="H71" s="320"/>
      <c r="I71" s="333">
        <f>K65</f>
        <v>0</v>
      </c>
      <c r="J71" s="334"/>
      <c r="K71" s="241"/>
      <c r="L71" s="14"/>
      <c r="M71" s="14"/>
    </row>
    <row r="72" spans="1:15" ht="14" customHeight="1" thickBot="1" x14ac:dyDescent="0.35">
      <c r="A72" s="321" t="s">
        <v>62</v>
      </c>
      <c r="B72" s="322"/>
      <c r="C72" s="322"/>
      <c r="D72" s="322"/>
      <c r="E72" s="322"/>
      <c r="F72" s="322"/>
      <c r="G72" s="322"/>
      <c r="H72" s="322"/>
      <c r="I72" s="356">
        <f>SUM(I69:K71)</f>
        <v>0</v>
      </c>
      <c r="J72" s="357"/>
      <c r="K72" s="241"/>
      <c r="L72" s="14"/>
      <c r="M72" s="14"/>
    </row>
    <row r="73" spans="1:15" x14ac:dyDescent="0.2">
      <c r="J73" s="238" t="str">
        <f>'Year 1'!J73</f>
        <v>rev 09.18.25</v>
      </c>
    </row>
    <row r="74" spans="1:15" x14ac:dyDescent="0.2">
      <c r="K74" s="6"/>
    </row>
  </sheetData>
  <mergeCells count="71">
    <mergeCell ref="I72:J72"/>
    <mergeCell ref="B54:H54"/>
    <mergeCell ref="B56:H56"/>
    <mergeCell ref="A53:H53"/>
    <mergeCell ref="I69:J69"/>
    <mergeCell ref="I70:J70"/>
    <mergeCell ref="I71:J71"/>
    <mergeCell ref="A72:H72"/>
    <mergeCell ref="A69:H69"/>
    <mergeCell ref="A70:H70"/>
    <mergeCell ref="A71:H71"/>
    <mergeCell ref="A62:C63"/>
    <mergeCell ref="A67:H67"/>
    <mergeCell ref="A60:H60"/>
    <mergeCell ref="B58:H58"/>
    <mergeCell ref="A66:H66"/>
    <mergeCell ref="B55:H55"/>
    <mergeCell ref="R5:R6"/>
    <mergeCell ref="Q5:Q6"/>
    <mergeCell ref="A27:C27"/>
    <mergeCell ref="A35:H35"/>
    <mergeCell ref="B36:H36"/>
    <mergeCell ref="B13:C13"/>
    <mergeCell ref="B14:C14"/>
    <mergeCell ref="B15:C15"/>
    <mergeCell ref="A16:H16"/>
    <mergeCell ref="A17:C17"/>
    <mergeCell ref="A28:B28"/>
    <mergeCell ref="C28:H28"/>
    <mergeCell ref="A29:C29"/>
    <mergeCell ref="B8:C8"/>
    <mergeCell ref="B9:C9"/>
    <mergeCell ref="K3:K4"/>
    <mergeCell ref="A68:H68"/>
    <mergeCell ref="A1:H1"/>
    <mergeCell ref="A2:H2"/>
    <mergeCell ref="A3:C3"/>
    <mergeCell ref="F3:H3"/>
    <mergeCell ref="I3:I4"/>
    <mergeCell ref="J3:J4"/>
    <mergeCell ref="B5:C5"/>
    <mergeCell ref="B6:C6"/>
    <mergeCell ref="A34:H34"/>
    <mergeCell ref="B7:C7"/>
    <mergeCell ref="B4:C4"/>
    <mergeCell ref="B37:H37"/>
    <mergeCell ref="A39:H39"/>
    <mergeCell ref="A38:H38"/>
    <mergeCell ref="B41:H41"/>
    <mergeCell ref="B42:H42"/>
    <mergeCell ref="B43:H43"/>
    <mergeCell ref="A64:C64"/>
    <mergeCell ref="A65:H65"/>
    <mergeCell ref="A44:H44"/>
    <mergeCell ref="A45:H45"/>
    <mergeCell ref="E46:H46"/>
    <mergeCell ref="E47:H47"/>
    <mergeCell ref="B59:H59"/>
    <mergeCell ref="A61:H61"/>
    <mergeCell ref="E48:H48"/>
    <mergeCell ref="E49:H49"/>
    <mergeCell ref="E50:H50"/>
    <mergeCell ref="A52:C52"/>
    <mergeCell ref="B57:H57"/>
    <mergeCell ref="E31:H31"/>
    <mergeCell ref="E32:H32"/>
    <mergeCell ref="E33:H33"/>
    <mergeCell ref="B10:C10"/>
    <mergeCell ref="B11:C11"/>
    <mergeCell ref="B12:C12"/>
    <mergeCell ref="A30:H30"/>
  </mergeCells>
  <phoneticPr fontId="9" type="noConversion"/>
  <printOptions horizontalCentered="1"/>
  <pageMargins left="0.5" right="0.5" top="0.4" bottom="0.25" header="0.5" footer="0.5"/>
  <pageSetup scale="87" orientation="portrait" r:id="rId1"/>
  <headerFooter alignWithMargins="0">
    <oddHeader>&amp;C&amp;"Courier New,Bold"&amp;16&amp;K0070C0"Internal Only"</oddHeader>
  </headerFooter>
  <ignoredErrors>
    <ignoredError sqref="J31:J33 I34:K34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74"/>
  <sheetViews>
    <sheetView showZeros="0" zoomScaleNormal="100" workbookViewId="0">
      <selection activeCell="B5" sqref="B5:C5"/>
    </sheetView>
  </sheetViews>
  <sheetFormatPr defaultColWidth="9.08984375" defaultRowHeight="9" x14ac:dyDescent="0.2"/>
  <cols>
    <col min="1" max="1" width="2.54296875" style="2" customWidth="1"/>
    <col min="2" max="2" width="3.453125" style="2" customWidth="1"/>
    <col min="3" max="3" width="43.453125" style="2" bestFit="1" customWidth="1"/>
    <col min="4" max="4" width="10.08984375" style="2" customWidth="1"/>
    <col min="5" max="5" width="8.36328125" style="2" customWidth="1"/>
    <col min="6" max="6" width="7.36328125" style="2" bestFit="1" customWidth="1"/>
    <col min="7" max="7" width="7.36328125" style="2" customWidth="1"/>
    <col min="8" max="8" width="5.6328125" style="2" customWidth="1"/>
    <col min="9" max="9" width="11.6328125" style="9" customWidth="1"/>
    <col min="10" max="10" width="11.6328125" style="2" customWidth="1"/>
    <col min="11" max="11" width="11.6328125" style="2" hidden="1" customWidth="1"/>
    <col min="12" max="12" width="5.6328125" style="2" customWidth="1"/>
    <col min="13" max="13" width="4.453125" style="2" customWidth="1"/>
    <col min="14" max="14" width="6.54296875" style="2" customWidth="1"/>
    <col min="15" max="15" width="21.6328125" style="2" customWidth="1"/>
    <col min="16" max="17" width="16.6328125" style="2" customWidth="1"/>
    <col min="18" max="18" width="16.6328125" style="2" hidden="1" customWidth="1"/>
    <col min="19" max="16384" width="9.08984375" style="2"/>
  </cols>
  <sheetData>
    <row r="1" spans="1:19" s="117" customFormat="1" ht="12.9" customHeight="1" x14ac:dyDescent="0.25">
      <c r="A1" s="303" t="str">
        <f>'Year 1'!A1:H1</f>
        <v>SPONSOR:  Louisiana Board of Regents (FY 25-26) RD RCS</v>
      </c>
      <c r="B1" s="303"/>
      <c r="C1" s="303"/>
      <c r="D1" s="303"/>
      <c r="E1" s="303"/>
      <c r="F1" s="303"/>
      <c r="G1" s="303"/>
      <c r="H1" s="303"/>
      <c r="I1" s="114" t="s">
        <v>49</v>
      </c>
      <c r="J1" s="242">
        <f>'Year 2'!J2+1</f>
        <v>46934</v>
      </c>
      <c r="K1" s="167"/>
      <c r="L1" s="115"/>
      <c r="M1" s="115"/>
      <c r="N1" s="116"/>
    </row>
    <row r="2" spans="1:19" s="8" customFormat="1" ht="12.9" customHeight="1" thickBot="1" x14ac:dyDescent="0.3">
      <c r="A2" s="365" t="str">
        <f>'Year 1'!A2:H2</f>
        <v xml:space="preserve">PRINCIPAL INVESTIGATOR:  </v>
      </c>
      <c r="B2" s="365"/>
      <c r="C2" s="365"/>
      <c r="D2" s="365"/>
      <c r="E2" s="365"/>
      <c r="F2" s="365"/>
      <c r="G2" s="365"/>
      <c r="H2" s="365"/>
      <c r="I2" s="42"/>
      <c r="J2" s="242">
        <f>J1+364+30</f>
        <v>47328</v>
      </c>
      <c r="K2" s="42"/>
      <c r="L2" s="22"/>
      <c r="M2" s="22"/>
    </row>
    <row r="3" spans="1:19" s="3" customFormat="1" ht="12" customHeight="1" x14ac:dyDescent="0.2">
      <c r="A3" s="317" t="s">
        <v>25</v>
      </c>
      <c r="B3" s="318"/>
      <c r="C3" s="318"/>
      <c r="D3" s="39" t="s">
        <v>5</v>
      </c>
      <c r="E3" s="38" t="s">
        <v>6</v>
      </c>
      <c r="F3" s="307" t="s">
        <v>26</v>
      </c>
      <c r="G3" s="308"/>
      <c r="H3" s="309"/>
      <c r="I3" s="330" t="s">
        <v>71</v>
      </c>
      <c r="J3" s="323" t="s">
        <v>67</v>
      </c>
      <c r="K3" s="323" t="s">
        <v>69</v>
      </c>
      <c r="L3" s="11"/>
      <c r="M3" s="11"/>
    </row>
    <row r="4" spans="1:19" s="1" customFormat="1" ht="19.5" customHeight="1" thickBot="1" x14ac:dyDescent="0.25">
      <c r="A4" s="21"/>
      <c r="B4" s="311" t="s">
        <v>35</v>
      </c>
      <c r="C4" s="312"/>
      <c r="D4" s="52"/>
      <c r="E4" s="53"/>
      <c r="F4" s="54" t="s">
        <v>59</v>
      </c>
      <c r="G4" s="55" t="s">
        <v>60</v>
      </c>
      <c r="H4" s="70" t="s">
        <v>37</v>
      </c>
      <c r="I4" s="331"/>
      <c r="J4" s="324"/>
      <c r="K4" s="324"/>
      <c r="L4" s="5"/>
      <c r="M4" s="5"/>
      <c r="O4" s="106" t="s">
        <v>127</v>
      </c>
      <c r="P4" s="106"/>
      <c r="Q4" s="106"/>
      <c r="R4" s="106"/>
    </row>
    <row r="5" spans="1:19" s="1" customFormat="1" ht="12" customHeight="1" x14ac:dyDescent="0.3">
      <c r="A5" s="48" t="s">
        <v>47</v>
      </c>
      <c r="B5" s="364">
        <f>'Year 1'!B5</f>
        <v>0</v>
      </c>
      <c r="C5" s="364"/>
      <c r="D5" s="47">
        <f>'Year 2'!D5</f>
        <v>0</v>
      </c>
      <c r="E5" s="87">
        <f t="shared" ref="E5:E10" si="0">D5/9</f>
        <v>0</v>
      </c>
      <c r="F5" s="51"/>
      <c r="G5" s="88"/>
      <c r="H5" s="89"/>
      <c r="I5" s="214">
        <f t="shared" ref="I5:I10" si="1">(E5*H5)</f>
        <v>0</v>
      </c>
      <c r="J5" s="99">
        <f t="shared" ref="J5:J10" si="2">SUM(G5*D5)</f>
        <v>0</v>
      </c>
      <c r="K5" s="99">
        <f>D5*G5</f>
        <v>0</v>
      </c>
      <c r="L5" s="121" t="s">
        <v>129</v>
      </c>
      <c r="M5" s="177"/>
      <c r="N5" s="4"/>
      <c r="O5" s="220" t="s">
        <v>65</v>
      </c>
      <c r="P5" s="221"/>
      <c r="Q5" s="368" t="s">
        <v>67</v>
      </c>
      <c r="R5" s="366" t="s">
        <v>69</v>
      </c>
      <c r="S5" s="5"/>
    </row>
    <row r="6" spans="1:19" s="1" customFormat="1" ht="12" customHeight="1" thickBot="1" x14ac:dyDescent="0.25">
      <c r="A6" s="16" t="s">
        <v>48</v>
      </c>
      <c r="B6" s="364">
        <f>'Year 1'!B6</f>
        <v>0</v>
      </c>
      <c r="C6" s="364"/>
      <c r="D6" s="47">
        <f>'Year 2'!D6</f>
        <v>0</v>
      </c>
      <c r="E6" s="85">
        <f t="shared" si="0"/>
        <v>0</v>
      </c>
      <c r="F6" s="45"/>
      <c r="G6" s="90"/>
      <c r="H6" s="81"/>
      <c r="I6" s="214">
        <f t="shared" si="1"/>
        <v>0</v>
      </c>
      <c r="J6" s="95">
        <f t="shared" si="2"/>
        <v>0</v>
      </c>
      <c r="K6" s="95">
        <f>D6*G6</f>
        <v>0</v>
      </c>
      <c r="L6" s="235" t="s">
        <v>130</v>
      </c>
      <c r="M6" s="177"/>
      <c r="N6" s="105"/>
      <c r="O6" s="224"/>
      <c r="P6" s="225" t="s">
        <v>66</v>
      </c>
      <c r="Q6" s="369"/>
      <c r="R6" s="367"/>
      <c r="S6" s="5"/>
    </row>
    <row r="7" spans="1:19" s="1" customFormat="1" ht="12" customHeight="1" x14ac:dyDescent="0.2">
      <c r="A7" s="16" t="s">
        <v>22</v>
      </c>
      <c r="B7" s="364">
        <f>'Year 1'!B7</f>
        <v>0</v>
      </c>
      <c r="C7" s="364"/>
      <c r="D7" s="47">
        <f>'Year 2'!D7</f>
        <v>0</v>
      </c>
      <c r="E7" s="85">
        <f t="shared" si="0"/>
        <v>0</v>
      </c>
      <c r="F7" s="45"/>
      <c r="G7" s="90"/>
      <c r="H7" s="81"/>
      <c r="I7" s="214">
        <f t="shared" si="1"/>
        <v>0</v>
      </c>
      <c r="J7" s="95">
        <f t="shared" si="2"/>
        <v>0</v>
      </c>
      <c r="K7" s="95">
        <f t="shared" ref="K7:K10" si="3">D7*G7</f>
        <v>0</v>
      </c>
      <c r="L7" s="235" t="s">
        <v>131</v>
      </c>
      <c r="M7" s="177"/>
      <c r="N7" s="4"/>
      <c r="O7" s="227" t="s">
        <v>107</v>
      </c>
      <c r="P7" s="228">
        <f>I16+I18+I19+I20</f>
        <v>0</v>
      </c>
      <c r="Q7" s="228">
        <f>J16+J18+J19+J20</f>
        <v>0</v>
      </c>
      <c r="R7" s="228">
        <f>K16+K18+K19+K20</f>
        <v>0</v>
      </c>
      <c r="S7" s="5"/>
    </row>
    <row r="8" spans="1:19" s="1" customFormat="1" ht="12" customHeight="1" x14ac:dyDescent="0.2">
      <c r="A8" s="16" t="s">
        <v>23</v>
      </c>
      <c r="B8" s="364">
        <f>'Year 1'!B8</f>
        <v>0</v>
      </c>
      <c r="C8" s="364"/>
      <c r="D8" s="47">
        <f>'Year 2'!D8</f>
        <v>0</v>
      </c>
      <c r="E8" s="85">
        <f t="shared" si="0"/>
        <v>0</v>
      </c>
      <c r="F8" s="45"/>
      <c r="G8" s="90"/>
      <c r="H8" s="81"/>
      <c r="I8" s="214">
        <f t="shared" si="1"/>
        <v>0</v>
      </c>
      <c r="J8" s="95">
        <f t="shared" si="2"/>
        <v>0</v>
      </c>
      <c r="K8" s="95">
        <f t="shared" si="3"/>
        <v>0</v>
      </c>
      <c r="L8" s="78"/>
      <c r="M8" s="177"/>
      <c r="N8" s="4"/>
      <c r="O8" s="227" t="s">
        <v>108</v>
      </c>
      <c r="P8" s="228">
        <f>I25</f>
        <v>0</v>
      </c>
      <c r="Q8" s="228">
        <f>J25</f>
        <v>0</v>
      </c>
      <c r="R8" s="228">
        <f>K25</f>
        <v>0</v>
      </c>
      <c r="S8" s="5"/>
    </row>
    <row r="9" spans="1:19" s="1" customFormat="1" ht="12" customHeight="1" x14ac:dyDescent="0.2">
      <c r="A9" s="16" t="s">
        <v>24</v>
      </c>
      <c r="B9" s="364">
        <f>'Year 1'!B9</f>
        <v>0</v>
      </c>
      <c r="C9" s="364"/>
      <c r="D9" s="47">
        <f>'Year 2'!D9</f>
        <v>0</v>
      </c>
      <c r="E9" s="85">
        <f t="shared" si="0"/>
        <v>0</v>
      </c>
      <c r="F9" s="45"/>
      <c r="G9" s="90"/>
      <c r="H9" s="81"/>
      <c r="I9" s="214">
        <f t="shared" si="1"/>
        <v>0</v>
      </c>
      <c r="J9" s="95">
        <f t="shared" si="2"/>
        <v>0</v>
      </c>
      <c r="K9" s="95">
        <f t="shared" si="3"/>
        <v>0</v>
      </c>
      <c r="L9" s="78"/>
      <c r="M9" s="177"/>
      <c r="N9" s="4"/>
      <c r="O9" s="209" t="s">
        <v>109</v>
      </c>
      <c r="P9" s="202">
        <f>SUM(P7:P8)</f>
        <v>0</v>
      </c>
      <c r="Q9" s="202">
        <f>SUM(Q7:Q8)</f>
        <v>0</v>
      </c>
      <c r="R9" s="202">
        <f>SUM(R7:R8)</f>
        <v>0</v>
      </c>
      <c r="S9" s="5"/>
    </row>
    <row r="10" spans="1:19" s="1" customFormat="1" ht="12" customHeight="1" x14ac:dyDescent="0.2">
      <c r="A10" s="16" t="s">
        <v>28</v>
      </c>
      <c r="B10" s="364">
        <f>'Year 1'!B10</f>
        <v>0</v>
      </c>
      <c r="C10" s="364"/>
      <c r="D10" s="47">
        <f>'Year 2'!D10</f>
        <v>0</v>
      </c>
      <c r="E10" s="85">
        <f t="shared" si="0"/>
        <v>0</v>
      </c>
      <c r="F10" s="45"/>
      <c r="G10" s="90"/>
      <c r="H10" s="81"/>
      <c r="I10" s="214">
        <f t="shared" si="1"/>
        <v>0</v>
      </c>
      <c r="J10" s="95">
        <f t="shared" si="2"/>
        <v>0</v>
      </c>
      <c r="K10" s="95">
        <f t="shared" si="3"/>
        <v>0</v>
      </c>
      <c r="L10" s="78"/>
      <c r="M10" s="177"/>
      <c r="N10" s="4"/>
      <c r="O10" s="229" t="s">
        <v>110</v>
      </c>
      <c r="P10" s="228">
        <f>I28</f>
        <v>0</v>
      </c>
      <c r="Q10" s="228">
        <f>J28</f>
        <v>0</v>
      </c>
      <c r="R10" s="228">
        <f>K28</f>
        <v>0</v>
      </c>
      <c r="S10" s="5"/>
    </row>
    <row r="11" spans="1:19" s="1" customFormat="1" ht="12" customHeight="1" thickBot="1" x14ac:dyDescent="0.25">
      <c r="A11" s="21"/>
      <c r="B11" s="313" t="s">
        <v>34</v>
      </c>
      <c r="C11" s="314"/>
      <c r="D11" s="57"/>
      <c r="E11" s="58"/>
      <c r="F11" s="52"/>
      <c r="G11" s="59"/>
      <c r="H11" s="72"/>
      <c r="I11" s="109"/>
      <c r="J11" s="77"/>
      <c r="K11" s="77"/>
      <c r="L11" s="5"/>
      <c r="M11" s="12"/>
      <c r="N11" s="4"/>
      <c r="O11" s="229" t="s">
        <v>111</v>
      </c>
      <c r="P11" s="228">
        <f>SUM(I21:I23)</f>
        <v>0</v>
      </c>
      <c r="Q11" s="228">
        <f>SUM(J21:J23)</f>
        <v>0</v>
      </c>
      <c r="R11" s="228">
        <f>SUM(K21:K23)</f>
        <v>0</v>
      </c>
      <c r="S11" s="5"/>
    </row>
    <row r="12" spans="1:19" s="1" customFormat="1" ht="12" customHeight="1" thickBot="1" x14ac:dyDescent="0.25">
      <c r="A12" s="48" t="s">
        <v>20</v>
      </c>
      <c r="B12" s="364">
        <f>'Year 1'!B12</f>
        <v>0</v>
      </c>
      <c r="C12" s="364"/>
      <c r="D12" s="47">
        <f>'Year 2'!D12</f>
        <v>0</v>
      </c>
      <c r="E12" s="87">
        <f>D12/12</f>
        <v>0</v>
      </c>
      <c r="F12" s="91"/>
      <c r="G12" s="56"/>
      <c r="H12" s="73"/>
      <c r="I12" s="214">
        <f>D12*F12</f>
        <v>0</v>
      </c>
      <c r="J12" s="96"/>
      <c r="K12" s="96">
        <f>D12*F12</f>
        <v>0</v>
      </c>
      <c r="L12" s="5"/>
      <c r="M12" s="12"/>
      <c r="N12" s="4"/>
      <c r="O12" s="224" t="s">
        <v>112</v>
      </c>
      <c r="P12" s="230">
        <f>I24</f>
        <v>0</v>
      </c>
      <c r="Q12" s="230">
        <f>J24</f>
        <v>0</v>
      </c>
      <c r="R12" s="230">
        <f>K24</f>
        <v>0</v>
      </c>
      <c r="S12" s="5"/>
    </row>
    <row r="13" spans="1:19" s="1" customFormat="1" ht="12" customHeight="1" thickBot="1" x14ac:dyDescent="0.25">
      <c r="A13" s="16" t="s">
        <v>21</v>
      </c>
      <c r="B13" s="364">
        <f>'Year 1'!B13</f>
        <v>0</v>
      </c>
      <c r="C13" s="364"/>
      <c r="D13" s="47">
        <f>'Year 2'!D13</f>
        <v>0</v>
      </c>
      <c r="E13" s="85">
        <f>D13/12</f>
        <v>0</v>
      </c>
      <c r="F13" s="92"/>
      <c r="G13" s="46"/>
      <c r="H13" s="74"/>
      <c r="I13" s="215">
        <f>D13*F13+(D13*G13)+(E13*H13)</f>
        <v>0</v>
      </c>
      <c r="J13" s="96"/>
      <c r="K13" s="96">
        <f t="shared" ref="K13:K15" si="4">D13*F13</f>
        <v>0</v>
      </c>
      <c r="L13" s="5"/>
      <c r="M13" s="12"/>
      <c r="N13" s="4"/>
      <c r="O13" s="206" t="s">
        <v>113</v>
      </c>
      <c r="P13" s="211">
        <f>SUM(P9:P12)</f>
        <v>0</v>
      </c>
      <c r="Q13" s="211">
        <f>SUM(Q9:Q12)</f>
        <v>0</v>
      </c>
      <c r="R13" s="211">
        <f>SUM(R9:R12)</f>
        <v>0</v>
      </c>
      <c r="S13" s="5"/>
    </row>
    <row r="14" spans="1:19" s="1" customFormat="1" ht="12" customHeight="1" x14ac:dyDescent="0.2">
      <c r="A14" s="16" t="s">
        <v>36</v>
      </c>
      <c r="B14" s="364">
        <f>'Year 1'!B14</f>
        <v>0</v>
      </c>
      <c r="C14" s="364"/>
      <c r="D14" s="47">
        <f>'Year 2'!D14</f>
        <v>0</v>
      </c>
      <c r="E14" s="85">
        <f>D14/12</f>
        <v>0</v>
      </c>
      <c r="F14" s="92"/>
      <c r="G14" s="46"/>
      <c r="H14" s="74"/>
      <c r="I14" s="215">
        <f>D14*F14+(D14*G14)+(E14*H14)</f>
        <v>0</v>
      </c>
      <c r="J14" s="96"/>
      <c r="K14" s="96">
        <f t="shared" si="4"/>
        <v>0</v>
      </c>
      <c r="L14" s="5"/>
      <c r="M14" s="12"/>
      <c r="N14" s="4"/>
      <c r="O14" s="210" t="s">
        <v>114</v>
      </c>
      <c r="P14" s="203"/>
      <c r="Q14" s="203"/>
      <c r="R14" s="203"/>
      <c r="S14" s="5"/>
    </row>
    <row r="15" spans="1:19" s="1" customFormat="1" ht="12" customHeight="1" thickBot="1" x14ac:dyDescent="0.25">
      <c r="A15" s="29" t="s">
        <v>23</v>
      </c>
      <c r="B15" s="370">
        <f>'Year 1'!B15</f>
        <v>0</v>
      </c>
      <c r="C15" s="370"/>
      <c r="D15" s="47">
        <f>'Year 2'!D15</f>
        <v>0</v>
      </c>
      <c r="E15" s="127">
        <f>D15/12</f>
        <v>0</v>
      </c>
      <c r="F15" s="128"/>
      <c r="G15" s="129"/>
      <c r="H15" s="130"/>
      <c r="I15" s="216">
        <f>D15*F15+(D15*G15)+(E15*H15)</f>
        <v>0</v>
      </c>
      <c r="J15" s="123"/>
      <c r="K15" s="123">
        <f t="shared" si="4"/>
        <v>0</v>
      </c>
      <c r="L15" s="5"/>
      <c r="M15" s="12"/>
      <c r="N15" s="4"/>
      <c r="O15" s="229" t="s">
        <v>115</v>
      </c>
      <c r="P15" s="228">
        <f>I38</f>
        <v>0</v>
      </c>
      <c r="Q15" s="228">
        <f>J38</f>
        <v>0</v>
      </c>
      <c r="R15" s="228">
        <f>K38</f>
        <v>0</v>
      </c>
      <c r="S15" s="5"/>
    </row>
    <row r="16" spans="1:19" s="1" customFormat="1" ht="12" customHeight="1" thickBot="1" x14ac:dyDescent="0.25">
      <c r="A16" s="284" t="s">
        <v>19</v>
      </c>
      <c r="B16" s="285"/>
      <c r="C16" s="285"/>
      <c r="D16" s="285"/>
      <c r="E16" s="285"/>
      <c r="F16" s="285"/>
      <c r="G16" s="285"/>
      <c r="H16" s="285"/>
      <c r="I16" s="124">
        <f>SUM(I5:I15)</f>
        <v>0</v>
      </c>
      <c r="J16" s="124">
        <f>SUM(J5:J15)</f>
        <v>0</v>
      </c>
      <c r="K16" s="124">
        <f>SUM(K5:K15)</f>
        <v>0</v>
      </c>
      <c r="L16" s="5"/>
      <c r="M16" s="12"/>
      <c r="N16" s="4"/>
      <c r="O16" s="231" t="s">
        <v>116</v>
      </c>
      <c r="P16" s="232">
        <f t="shared" ref="P16:R19" si="5">I54</f>
        <v>0</v>
      </c>
      <c r="Q16" s="232">
        <f t="shared" si="5"/>
        <v>0</v>
      </c>
      <c r="R16" s="232">
        <f t="shared" si="5"/>
        <v>0</v>
      </c>
      <c r="S16" s="5"/>
    </row>
    <row r="17" spans="1:20" ht="21.75" customHeight="1" thickBot="1" x14ac:dyDescent="0.25">
      <c r="A17" s="286" t="s">
        <v>7</v>
      </c>
      <c r="B17" s="287"/>
      <c r="C17" s="287"/>
      <c r="D17" s="68"/>
      <c r="E17" s="69"/>
      <c r="F17" s="67" t="s">
        <v>38</v>
      </c>
      <c r="G17" s="61" t="s">
        <v>39</v>
      </c>
      <c r="H17" s="75" t="s">
        <v>37</v>
      </c>
      <c r="I17" s="118"/>
      <c r="J17" s="33"/>
      <c r="K17" s="33"/>
      <c r="L17" s="14"/>
      <c r="M17" s="14"/>
      <c r="N17" s="6"/>
      <c r="O17" s="231" t="s">
        <v>117</v>
      </c>
      <c r="P17" s="232">
        <f t="shared" si="5"/>
        <v>0</v>
      </c>
      <c r="Q17" s="232">
        <f t="shared" si="5"/>
        <v>0</v>
      </c>
      <c r="R17" s="232">
        <f t="shared" si="5"/>
        <v>0</v>
      </c>
      <c r="S17" s="5"/>
      <c r="T17" s="1"/>
    </row>
    <row r="18" spans="1:20" ht="12" customHeight="1" x14ac:dyDescent="0.2">
      <c r="A18" s="18" t="s">
        <v>8</v>
      </c>
      <c r="B18" s="83"/>
      <c r="C18" s="7" t="s">
        <v>92</v>
      </c>
      <c r="D18" s="47">
        <f>'Year 2'!D18</f>
        <v>0</v>
      </c>
      <c r="E18" s="60">
        <f t="shared" ref="E18:E19" si="6">D18/12</f>
        <v>0</v>
      </c>
      <c r="F18" s="79"/>
      <c r="G18" s="80"/>
      <c r="H18" s="81"/>
      <c r="I18" s="217">
        <f t="shared" ref="I18" si="7">SUM(B18*E18*F18)+(B18*E18*G18)+(B18*E18*H18)</f>
        <v>0</v>
      </c>
      <c r="J18" s="97"/>
      <c r="K18" s="97"/>
      <c r="L18" s="14"/>
      <c r="M18" s="14"/>
      <c r="N18" s="6"/>
      <c r="O18" s="231" t="s">
        <v>118</v>
      </c>
      <c r="P18" s="232">
        <f t="shared" si="5"/>
        <v>0</v>
      </c>
      <c r="Q18" s="232">
        <f t="shared" si="5"/>
        <v>0</v>
      </c>
      <c r="R18" s="232">
        <f t="shared" si="5"/>
        <v>0</v>
      </c>
      <c r="S18" s="5"/>
      <c r="T18" s="1"/>
    </row>
    <row r="19" spans="1:20" ht="12" customHeight="1" x14ac:dyDescent="0.2">
      <c r="A19" s="18" t="s">
        <v>8</v>
      </c>
      <c r="B19" s="83"/>
      <c r="C19" s="7" t="s">
        <v>86</v>
      </c>
      <c r="D19" s="47">
        <f>'Year 2'!D19</f>
        <v>0</v>
      </c>
      <c r="E19" s="60">
        <f t="shared" si="6"/>
        <v>0</v>
      </c>
      <c r="F19" s="79"/>
      <c r="G19" s="80"/>
      <c r="H19" s="81"/>
      <c r="I19" s="217">
        <f t="shared" ref="I19:I26" si="8">SUM(B19*E19*F19)+(B19*E19*G19)+(B19*E19*H19)</f>
        <v>0</v>
      </c>
      <c r="J19" s="97"/>
      <c r="K19" s="97"/>
      <c r="L19" s="14"/>
      <c r="M19" s="14"/>
      <c r="N19" s="6"/>
      <c r="O19" s="231" t="s">
        <v>119</v>
      </c>
      <c r="P19" s="232">
        <f t="shared" si="5"/>
        <v>0</v>
      </c>
      <c r="Q19" s="232">
        <f t="shared" si="5"/>
        <v>0</v>
      </c>
      <c r="R19" s="232">
        <f t="shared" si="5"/>
        <v>0</v>
      </c>
      <c r="S19" s="5"/>
      <c r="T19" s="1"/>
    </row>
    <row r="20" spans="1:20" ht="12" customHeight="1" x14ac:dyDescent="0.2">
      <c r="A20" s="18" t="s">
        <v>8</v>
      </c>
      <c r="B20" s="83"/>
      <c r="C20" s="7" t="s">
        <v>4</v>
      </c>
      <c r="D20" s="47">
        <f>'Year 2'!D20</f>
        <v>0</v>
      </c>
      <c r="E20" s="60">
        <f t="shared" ref="E20:E26" si="9">D20/12</f>
        <v>0</v>
      </c>
      <c r="F20" s="79"/>
      <c r="G20" s="80"/>
      <c r="H20" s="81"/>
      <c r="I20" s="217">
        <f t="shared" si="8"/>
        <v>0</v>
      </c>
      <c r="J20" s="97"/>
      <c r="K20" s="97"/>
      <c r="L20" s="14"/>
      <c r="M20" s="14"/>
      <c r="N20" s="6"/>
      <c r="O20" s="231" t="s">
        <v>120</v>
      </c>
      <c r="P20" s="232">
        <f>I34</f>
        <v>0</v>
      </c>
      <c r="Q20" s="232">
        <f>J34</f>
        <v>0</v>
      </c>
      <c r="R20" s="232">
        <f>K34</f>
        <v>0</v>
      </c>
      <c r="S20" s="5"/>
      <c r="T20" s="1"/>
    </row>
    <row r="21" spans="1:20" s="1" customFormat="1" ht="12" customHeight="1" x14ac:dyDescent="0.2">
      <c r="A21" s="18" t="s">
        <v>8</v>
      </c>
      <c r="B21" s="83"/>
      <c r="C21" s="7" t="s">
        <v>89</v>
      </c>
      <c r="D21" s="45"/>
      <c r="E21" s="256">
        <f>'Year 2'!E21</f>
        <v>2000</v>
      </c>
      <c r="F21" s="257"/>
      <c r="G21" s="258">
        <v>10</v>
      </c>
      <c r="H21" s="258">
        <v>0</v>
      </c>
      <c r="I21" s="217">
        <f>SUM(B21*E21*F21)+(B21*E21*G21)+(B21*E21*H21)</f>
        <v>0</v>
      </c>
      <c r="J21" s="96"/>
      <c r="K21" s="96"/>
      <c r="L21" s="5"/>
      <c r="M21" s="5"/>
      <c r="N21" s="4"/>
      <c r="O21" s="231" t="s">
        <v>121</v>
      </c>
      <c r="P21" s="232">
        <f>SUM(I58,I44,I59)</f>
        <v>0</v>
      </c>
      <c r="Q21" s="232">
        <f>SUM(J58,J44,J59)</f>
        <v>0</v>
      </c>
      <c r="R21" s="232">
        <f>SUM(K58,K44,K59)</f>
        <v>0</v>
      </c>
      <c r="S21" s="5"/>
    </row>
    <row r="22" spans="1:20" s="1" customFormat="1" ht="12" customHeight="1" thickBot="1" x14ac:dyDescent="0.25">
      <c r="A22" s="18" t="s">
        <v>8</v>
      </c>
      <c r="B22" s="83"/>
      <c r="C22" s="7" t="s">
        <v>90</v>
      </c>
      <c r="D22" s="45"/>
      <c r="E22" s="256">
        <f>'Year 2'!E22</f>
        <v>1150</v>
      </c>
      <c r="F22" s="257"/>
      <c r="G22" s="258">
        <v>10</v>
      </c>
      <c r="H22" s="258">
        <v>0</v>
      </c>
      <c r="I22" s="217">
        <f t="shared" ref="I22:I23" si="10">SUM(B22*E22*F22)+(B22*E22*G22)+(B22*E22*H22)</f>
        <v>0</v>
      </c>
      <c r="J22" s="96"/>
      <c r="K22" s="96"/>
      <c r="L22" s="5"/>
      <c r="M22" s="5"/>
      <c r="N22" s="4"/>
      <c r="O22" s="233" t="s">
        <v>122</v>
      </c>
      <c r="P22" s="234">
        <f>I52</f>
        <v>0</v>
      </c>
      <c r="Q22" s="234">
        <f>J52</f>
        <v>0</v>
      </c>
      <c r="R22" s="234">
        <f>K52</f>
        <v>0</v>
      </c>
      <c r="S22" s="5"/>
    </row>
    <row r="23" spans="1:20" s="1" customFormat="1" ht="12" customHeight="1" thickBot="1" x14ac:dyDescent="0.25">
      <c r="A23" s="18" t="s">
        <v>8</v>
      </c>
      <c r="B23" s="83"/>
      <c r="C23" s="7" t="s">
        <v>91</v>
      </c>
      <c r="D23" s="45"/>
      <c r="E23" s="256">
        <f>'Year 2'!E23</f>
        <v>0</v>
      </c>
      <c r="F23" s="257"/>
      <c r="G23" s="80"/>
      <c r="H23" s="80"/>
      <c r="I23" s="217">
        <f t="shared" si="10"/>
        <v>0</v>
      </c>
      <c r="J23" s="96"/>
      <c r="K23" s="96"/>
      <c r="L23" s="5"/>
      <c r="M23" s="5"/>
      <c r="N23" s="4"/>
      <c r="O23" s="206" t="s">
        <v>123</v>
      </c>
      <c r="P23" s="211">
        <f>SUM(P15:P22)</f>
        <v>0</v>
      </c>
      <c r="Q23" s="211">
        <f>SUM(Q15:Q22)</f>
        <v>0</v>
      </c>
      <c r="R23" s="211">
        <f>SUM(R15:R22)</f>
        <v>0</v>
      </c>
      <c r="S23" s="5"/>
    </row>
    <row r="24" spans="1:20" s="1" customFormat="1" ht="12" customHeight="1" x14ac:dyDescent="0.2">
      <c r="A24" s="18" t="s">
        <v>8</v>
      </c>
      <c r="B24" s="83"/>
      <c r="C24" s="7" t="s">
        <v>3</v>
      </c>
      <c r="D24" s="45"/>
      <c r="E24" s="256">
        <f>'Year 2'!E24</f>
        <v>0</v>
      </c>
      <c r="F24" s="257"/>
      <c r="G24" s="80"/>
      <c r="H24" s="81"/>
      <c r="I24" s="217">
        <f t="shared" si="8"/>
        <v>0</v>
      </c>
      <c r="J24" s="96"/>
      <c r="K24" s="96"/>
      <c r="L24" s="5"/>
      <c r="M24" s="5"/>
      <c r="N24" s="4"/>
      <c r="O24" s="210" t="s">
        <v>124</v>
      </c>
      <c r="P24" s="203"/>
      <c r="Q24" s="203"/>
      <c r="R24" s="203"/>
      <c r="S24" s="5"/>
    </row>
    <row r="25" spans="1:20" s="1" customFormat="1" ht="12" customHeight="1" thickBot="1" x14ac:dyDescent="0.25">
      <c r="A25" s="18" t="s">
        <v>8</v>
      </c>
      <c r="B25" s="83"/>
      <c r="C25" s="7" t="s">
        <v>53</v>
      </c>
      <c r="D25" s="84"/>
      <c r="E25" s="85">
        <f t="shared" si="9"/>
        <v>0</v>
      </c>
      <c r="F25" s="79"/>
      <c r="G25" s="93"/>
      <c r="H25" s="94"/>
      <c r="I25" s="217">
        <f t="shared" si="8"/>
        <v>0</v>
      </c>
      <c r="J25" s="96"/>
      <c r="K25" s="96"/>
      <c r="L25" s="5"/>
      <c r="M25" s="5"/>
      <c r="N25" s="4"/>
      <c r="O25" s="229" t="s">
        <v>125</v>
      </c>
      <c r="P25" s="228">
        <f t="shared" ref="P25:R26" si="11">I64</f>
        <v>0</v>
      </c>
      <c r="Q25" s="228">
        <f t="shared" si="11"/>
        <v>0</v>
      </c>
      <c r="R25" s="228">
        <f t="shared" si="11"/>
        <v>0</v>
      </c>
      <c r="S25" s="5"/>
    </row>
    <row r="26" spans="1:20" s="1" customFormat="1" ht="12" customHeight="1" thickBot="1" x14ac:dyDescent="0.25">
      <c r="A26" s="135" t="s">
        <v>8</v>
      </c>
      <c r="B26" s="136"/>
      <c r="C26" s="137" t="s">
        <v>54</v>
      </c>
      <c r="D26" s="138"/>
      <c r="E26" s="127">
        <f t="shared" si="9"/>
        <v>0</v>
      </c>
      <c r="F26" s="139"/>
      <c r="G26" s="122"/>
      <c r="H26" s="140"/>
      <c r="I26" s="218">
        <f t="shared" si="8"/>
        <v>0</v>
      </c>
      <c r="J26" s="123"/>
      <c r="K26" s="123"/>
      <c r="L26" s="5"/>
      <c r="M26" s="5"/>
      <c r="O26" s="180" t="s">
        <v>126</v>
      </c>
      <c r="P26" s="212">
        <f t="shared" si="11"/>
        <v>0</v>
      </c>
      <c r="Q26" s="212">
        <f t="shared" si="11"/>
        <v>0</v>
      </c>
      <c r="R26" s="212">
        <f t="shared" si="11"/>
        <v>0</v>
      </c>
      <c r="S26" s="151">
        <f>SUM(P26:R26)</f>
        <v>0</v>
      </c>
    </row>
    <row r="27" spans="1:20" s="1" customFormat="1" ht="12" customHeight="1" thickBot="1" x14ac:dyDescent="0.25">
      <c r="A27" s="284" t="s">
        <v>79</v>
      </c>
      <c r="B27" s="285"/>
      <c r="C27" s="285"/>
      <c r="D27" s="145"/>
      <c r="E27" s="145"/>
      <c r="F27" s="145"/>
      <c r="G27" s="145"/>
      <c r="H27" s="145"/>
      <c r="I27" s="146">
        <f>SUM(I17:I26)</f>
        <v>0</v>
      </c>
      <c r="J27" s="146">
        <f>SUM(J17:J26)</f>
        <v>0</v>
      </c>
      <c r="K27" s="146">
        <f>SUM(K17:K26)</f>
        <v>0</v>
      </c>
      <c r="L27" s="5"/>
      <c r="M27" s="5"/>
      <c r="O27" s="82"/>
      <c r="P27" s="82"/>
      <c r="Q27" s="82"/>
      <c r="R27" s="82"/>
      <c r="S27" s="2"/>
      <c r="T27" s="2"/>
    </row>
    <row r="28" spans="1:20" ht="12" customHeight="1" thickBot="1" x14ac:dyDescent="0.25">
      <c r="A28" s="292">
        <f>'Year 2'!A28+0.5%</f>
        <v>0.40300000000000002</v>
      </c>
      <c r="B28" s="293"/>
      <c r="C28" s="294" t="s">
        <v>83</v>
      </c>
      <c r="D28" s="294"/>
      <c r="E28" s="294"/>
      <c r="F28" s="294"/>
      <c r="G28" s="294"/>
      <c r="H28" s="295"/>
      <c r="I28" s="146">
        <f>(((I16+I18+I19+I20+I25)*A28))</f>
        <v>0</v>
      </c>
      <c r="J28" s="146">
        <f>(((J16+J18+J19+J20+J25)*A28))</f>
        <v>0</v>
      </c>
      <c r="K28" s="146">
        <f>(((K16+K18+K19+K20+K25)*A28))</f>
        <v>0</v>
      </c>
      <c r="L28" s="14"/>
      <c r="M28" s="14"/>
      <c r="O28" s="82"/>
      <c r="P28" s="82"/>
      <c r="Q28" s="82"/>
      <c r="R28" s="82"/>
    </row>
    <row r="29" spans="1:20" ht="12" customHeight="1" thickBot="1" x14ac:dyDescent="0.25">
      <c r="A29" s="327" t="s">
        <v>85</v>
      </c>
      <c r="B29" s="328"/>
      <c r="C29" s="328"/>
      <c r="D29" s="164"/>
      <c r="E29" s="164"/>
      <c r="F29" s="164"/>
      <c r="G29" s="164"/>
      <c r="H29" s="164"/>
      <c r="I29" s="165">
        <f>I28+I27+I16</f>
        <v>0</v>
      </c>
      <c r="J29" s="165">
        <f>J28+J27+J16</f>
        <v>0</v>
      </c>
      <c r="K29" s="165">
        <f>K28+K27+K16</f>
        <v>0</v>
      </c>
      <c r="L29" s="166"/>
      <c r="M29" s="166"/>
      <c r="N29" s="166"/>
    </row>
    <row r="30" spans="1:20" s="3" customFormat="1" ht="12" customHeight="1" x14ac:dyDescent="0.2">
      <c r="A30" s="296" t="s">
        <v>143</v>
      </c>
      <c r="B30" s="297"/>
      <c r="C30" s="297"/>
      <c r="D30" s="297"/>
      <c r="E30" s="297"/>
      <c r="F30" s="297"/>
      <c r="G30" s="297"/>
      <c r="H30" s="298"/>
      <c r="I30" s="255"/>
      <c r="J30" s="255"/>
      <c r="K30" s="255"/>
      <c r="L30" s="11"/>
      <c r="M30" s="11"/>
      <c r="O30" s="2"/>
      <c r="P30" s="2"/>
      <c r="Q30" s="2"/>
      <c r="R30" s="2"/>
      <c r="S30" s="2"/>
      <c r="T30" s="2"/>
    </row>
    <row r="31" spans="1:20" s="3" customFormat="1" ht="12" customHeight="1" x14ac:dyDescent="0.2">
      <c r="A31" s="19"/>
      <c r="B31" s="7" t="s">
        <v>98</v>
      </c>
      <c r="C31" s="186"/>
      <c r="D31" s="44" t="s">
        <v>99</v>
      </c>
      <c r="E31" s="352"/>
      <c r="F31" s="352"/>
      <c r="G31" s="352"/>
      <c r="H31" s="353"/>
      <c r="I31" s="98">
        <f>E31*75%</f>
        <v>0</v>
      </c>
      <c r="J31" s="194">
        <f>E31*25%</f>
        <v>0</v>
      </c>
      <c r="K31" s="194"/>
      <c r="L31" s="11"/>
      <c r="M31" s="11"/>
      <c r="O31" s="2"/>
      <c r="P31" s="2"/>
      <c r="Q31" s="2"/>
      <c r="R31" s="2"/>
      <c r="S31" s="2"/>
      <c r="T31" s="2"/>
    </row>
    <row r="32" spans="1:20" s="3" customFormat="1" ht="12" customHeight="1" x14ac:dyDescent="0.2">
      <c r="A32" s="19"/>
      <c r="B32" s="7" t="s">
        <v>100</v>
      </c>
      <c r="C32" s="186"/>
      <c r="D32" s="44" t="s">
        <v>99</v>
      </c>
      <c r="E32" s="352"/>
      <c r="F32" s="352"/>
      <c r="G32" s="352"/>
      <c r="H32" s="353"/>
      <c r="I32" s="98">
        <f t="shared" ref="I32:I33" si="12">E32*75%</f>
        <v>0</v>
      </c>
      <c r="J32" s="194">
        <f t="shared" ref="J32:J33" si="13">E32*25%</f>
        <v>0</v>
      </c>
      <c r="K32" s="194"/>
      <c r="L32" s="11"/>
      <c r="M32" s="11"/>
      <c r="O32" s="2"/>
      <c r="P32" s="2"/>
      <c r="Q32" s="2"/>
      <c r="R32" s="2"/>
      <c r="S32" s="2"/>
      <c r="T32" s="2"/>
    </row>
    <row r="33" spans="1:20" ht="12" customHeight="1" thickBot="1" x14ac:dyDescent="0.25">
      <c r="A33" s="19"/>
      <c r="B33" s="7" t="s">
        <v>101</v>
      </c>
      <c r="C33" s="186"/>
      <c r="D33" s="44" t="s">
        <v>99</v>
      </c>
      <c r="E33" s="352"/>
      <c r="F33" s="352"/>
      <c r="G33" s="352"/>
      <c r="H33" s="353"/>
      <c r="I33" s="98">
        <f t="shared" si="12"/>
        <v>0</v>
      </c>
      <c r="J33" s="194">
        <f t="shared" si="13"/>
        <v>0</v>
      </c>
      <c r="K33" s="194"/>
      <c r="L33" s="14"/>
      <c r="M33" s="14"/>
      <c r="O33" s="1"/>
      <c r="P33" s="1"/>
      <c r="Q33" s="1"/>
      <c r="R33" s="1"/>
      <c r="S33" s="1"/>
      <c r="T33" s="1"/>
    </row>
    <row r="34" spans="1:20" s="1" customFormat="1" ht="12" customHeight="1" thickBot="1" x14ac:dyDescent="0.25">
      <c r="A34" s="288" t="s">
        <v>0</v>
      </c>
      <c r="B34" s="289"/>
      <c r="C34" s="289"/>
      <c r="D34" s="289"/>
      <c r="E34" s="289"/>
      <c r="F34" s="289"/>
      <c r="G34" s="289"/>
      <c r="H34" s="290"/>
      <c r="I34" s="178">
        <f>SUM(I31:I33)</f>
        <v>0</v>
      </c>
      <c r="J34" s="178">
        <f>SUM(J31:J33)</f>
        <v>0</v>
      </c>
      <c r="K34" s="178">
        <f>SUM(K31:K33)</f>
        <v>0</v>
      </c>
      <c r="L34" s="236" t="s">
        <v>135</v>
      </c>
      <c r="M34" s="5"/>
    </row>
    <row r="35" spans="1:20" ht="12" customHeight="1" x14ac:dyDescent="0.2">
      <c r="A35" s="286" t="s">
        <v>9</v>
      </c>
      <c r="B35" s="287"/>
      <c r="C35" s="287"/>
      <c r="D35" s="287"/>
      <c r="E35" s="287"/>
      <c r="F35" s="287"/>
      <c r="G35" s="287"/>
      <c r="H35" s="287"/>
      <c r="I35" s="35"/>
      <c r="J35" s="35"/>
      <c r="K35" s="35"/>
      <c r="L35" s="14"/>
      <c r="M35" s="14"/>
      <c r="O35" s="1"/>
      <c r="P35" s="1"/>
      <c r="Q35" s="1"/>
      <c r="R35" s="1"/>
      <c r="S35" s="1"/>
      <c r="T35" s="1"/>
    </row>
    <row r="36" spans="1:20" s="1" customFormat="1" ht="12" customHeight="1" x14ac:dyDescent="0.2">
      <c r="A36" s="19"/>
      <c r="B36" s="291" t="s">
        <v>56</v>
      </c>
      <c r="C36" s="291"/>
      <c r="D36" s="291"/>
      <c r="E36" s="291"/>
      <c r="F36" s="291"/>
      <c r="G36" s="291"/>
      <c r="H36" s="291"/>
      <c r="I36" s="96"/>
      <c r="J36" s="96"/>
      <c r="K36" s="96"/>
      <c r="L36" s="5"/>
      <c r="M36" s="5"/>
    </row>
    <row r="37" spans="1:20" s="1" customFormat="1" ht="12" customHeight="1" thickBot="1" x14ac:dyDescent="0.25">
      <c r="A37" s="169"/>
      <c r="B37" s="338" t="s">
        <v>11</v>
      </c>
      <c r="C37" s="338"/>
      <c r="D37" s="338"/>
      <c r="E37" s="338"/>
      <c r="F37" s="338"/>
      <c r="G37" s="338"/>
      <c r="H37" s="338"/>
      <c r="I37" s="123"/>
      <c r="J37" s="123"/>
      <c r="K37" s="123"/>
      <c r="L37" s="5"/>
      <c r="M37" s="5"/>
    </row>
    <row r="38" spans="1:20" s="1" customFormat="1" ht="12" customHeight="1" thickBot="1" x14ac:dyDescent="0.25">
      <c r="A38" s="327" t="s">
        <v>84</v>
      </c>
      <c r="B38" s="328"/>
      <c r="C38" s="328"/>
      <c r="D38" s="328"/>
      <c r="E38" s="328"/>
      <c r="F38" s="328"/>
      <c r="G38" s="328"/>
      <c r="H38" s="329"/>
      <c r="I38" s="158">
        <f>SUM(I36:I37)</f>
        <v>0</v>
      </c>
      <c r="J38" s="158">
        <f>SUM(J36:J37)</f>
        <v>0</v>
      </c>
      <c r="K38" s="158">
        <f>SUM(K36:K37)</f>
        <v>0</v>
      </c>
      <c r="L38" s="184"/>
      <c r="M38" s="184"/>
      <c r="N38" s="184"/>
    </row>
    <row r="39" spans="1:20" ht="12" customHeight="1" x14ac:dyDescent="0.2">
      <c r="A39" s="354" t="s">
        <v>12</v>
      </c>
      <c r="B39" s="355"/>
      <c r="C39" s="355"/>
      <c r="D39" s="355"/>
      <c r="E39" s="355"/>
      <c r="F39" s="355"/>
      <c r="G39" s="355"/>
      <c r="H39" s="355"/>
      <c r="I39" s="188"/>
      <c r="J39" s="189"/>
      <c r="K39" s="187"/>
      <c r="L39" s="14"/>
      <c r="M39" s="14"/>
      <c r="O39" s="1"/>
      <c r="P39" s="1"/>
      <c r="Q39" s="1"/>
      <c r="R39" s="1"/>
      <c r="S39" s="1"/>
      <c r="T39" s="1"/>
    </row>
    <row r="40" spans="1:20" ht="12" customHeight="1" x14ac:dyDescent="0.2">
      <c r="A40" s="17"/>
      <c r="B40" s="7" t="s">
        <v>95</v>
      </c>
      <c r="C40" s="7"/>
      <c r="D40" s="185"/>
      <c r="E40" s="7" t="s">
        <v>96</v>
      </c>
      <c r="F40" s="186"/>
      <c r="G40" s="186" t="s">
        <v>97</v>
      </c>
      <c r="H40" s="7"/>
      <c r="I40" s="190">
        <f>D40*F40</f>
        <v>0</v>
      </c>
      <c r="J40" s="191"/>
      <c r="K40" s="191"/>
      <c r="L40" s="166"/>
      <c r="M40" s="166"/>
      <c r="N40" s="166"/>
    </row>
    <row r="41" spans="1:20" ht="12" customHeight="1" x14ac:dyDescent="0.2">
      <c r="A41" s="20"/>
      <c r="B41" s="359" t="s">
        <v>13</v>
      </c>
      <c r="C41" s="359"/>
      <c r="D41" s="359"/>
      <c r="E41" s="359"/>
      <c r="F41" s="359"/>
      <c r="G41" s="359"/>
      <c r="H41" s="359"/>
      <c r="I41" s="191"/>
      <c r="J41" s="191"/>
      <c r="K41" s="191"/>
      <c r="L41" s="14"/>
      <c r="M41" s="14"/>
      <c r="O41" s="166"/>
      <c r="P41" s="166"/>
      <c r="Q41" s="166"/>
      <c r="R41" s="166"/>
      <c r="S41" s="166"/>
      <c r="T41" s="166"/>
    </row>
    <row r="42" spans="1:20" ht="12" customHeight="1" x14ac:dyDescent="0.2">
      <c r="A42" s="17"/>
      <c r="B42" s="291" t="s">
        <v>14</v>
      </c>
      <c r="C42" s="291"/>
      <c r="D42" s="291"/>
      <c r="E42" s="291"/>
      <c r="F42" s="291"/>
      <c r="G42" s="291"/>
      <c r="H42" s="291"/>
      <c r="I42" s="191"/>
      <c r="J42" s="191"/>
      <c r="K42" s="191"/>
      <c r="L42" s="14"/>
      <c r="M42" s="14"/>
      <c r="O42" s="3"/>
      <c r="P42" s="3"/>
      <c r="Q42" s="3"/>
      <c r="R42" s="3"/>
      <c r="S42" s="3"/>
      <c r="T42" s="3"/>
    </row>
    <row r="43" spans="1:20" ht="12" customHeight="1" thickBot="1" x14ac:dyDescent="0.25">
      <c r="A43" s="29"/>
      <c r="B43" s="338" t="s">
        <v>15</v>
      </c>
      <c r="C43" s="338"/>
      <c r="D43" s="338"/>
      <c r="E43" s="338"/>
      <c r="F43" s="338"/>
      <c r="G43" s="338"/>
      <c r="H43" s="338"/>
      <c r="I43" s="192"/>
      <c r="J43" s="192"/>
      <c r="K43" s="192"/>
      <c r="L43" s="14"/>
      <c r="M43" s="14"/>
    </row>
    <row r="44" spans="1:20" ht="12" customHeight="1" thickBot="1" x14ac:dyDescent="0.25">
      <c r="A44" s="349" t="s">
        <v>27</v>
      </c>
      <c r="B44" s="350"/>
      <c r="C44" s="350"/>
      <c r="D44" s="350"/>
      <c r="E44" s="350"/>
      <c r="F44" s="350"/>
      <c r="G44" s="350"/>
      <c r="H44" s="351"/>
      <c r="I44" s="193">
        <f>SUM(I40:I43)</f>
        <v>0</v>
      </c>
      <c r="J44" s="193">
        <f>SUM(J40:J43)</f>
        <v>0</v>
      </c>
      <c r="K44" s="193">
        <f>SUM(K40:K43)</f>
        <v>0</v>
      </c>
      <c r="L44" s="14"/>
      <c r="M44" s="14"/>
      <c r="O44" s="1"/>
      <c r="P44" s="1"/>
      <c r="Q44" s="1"/>
      <c r="R44" s="1"/>
      <c r="S44" s="1"/>
      <c r="T44" s="1"/>
    </row>
    <row r="45" spans="1:20" ht="12" hidden="1" customHeight="1" x14ac:dyDescent="0.2">
      <c r="A45" s="354" t="s">
        <v>30</v>
      </c>
      <c r="B45" s="355"/>
      <c r="C45" s="355"/>
      <c r="D45" s="355"/>
      <c r="E45" s="355"/>
      <c r="F45" s="355"/>
      <c r="G45" s="355"/>
      <c r="H45" s="355"/>
      <c r="I45" s="35"/>
      <c r="J45" s="35"/>
      <c r="K45" s="35"/>
      <c r="L45" s="166"/>
      <c r="M45" s="166"/>
      <c r="N45" s="166"/>
    </row>
    <row r="46" spans="1:20" ht="12" hidden="1" customHeight="1" x14ac:dyDescent="0.2">
      <c r="A46" s="19"/>
      <c r="B46" s="7" t="s">
        <v>98</v>
      </c>
      <c r="C46" s="186"/>
      <c r="D46" s="44" t="s">
        <v>99</v>
      </c>
      <c r="E46" s="352"/>
      <c r="F46" s="352"/>
      <c r="G46" s="352"/>
      <c r="H46" s="353"/>
      <c r="I46" s="98">
        <f>IF(E46&lt;=25000,+E46,25000)</f>
        <v>0</v>
      </c>
      <c r="J46" s="194"/>
      <c r="K46" s="194"/>
      <c r="L46" s="166"/>
      <c r="M46" s="166"/>
      <c r="N46" s="166"/>
      <c r="O46" s="1"/>
      <c r="P46" s="1"/>
      <c r="Q46" s="1"/>
      <c r="R46" s="1"/>
      <c r="S46" s="1"/>
      <c r="T46" s="1"/>
    </row>
    <row r="47" spans="1:20" ht="12" hidden="1" customHeight="1" x14ac:dyDescent="0.2">
      <c r="A47" s="19"/>
      <c r="B47" s="7" t="s">
        <v>100</v>
      </c>
      <c r="C47" s="186"/>
      <c r="D47" s="44" t="s">
        <v>99</v>
      </c>
      <c r="E47" s="352"/>
      <c r="F47" s="352"/>
      <c r="G47" s="352"/>
      <c r="H47" s="353"/>
      <c r="I47" s="98">
        <f t="shared" ref="I47:I50" si="14">IF(E47&lt;=25000,+E47,25000)</f>
        <v>0</v>
      </c>
      <c r="J47" s="194"/>
      <c r="K47" s="194"/>
      <c r="L47" s="166"/>
      <c r="M47" s="166"/>
      <c r="N47" s="166"/>
      <c r="O47" s="1"/>
      <c r="P47" s="1"/>
      <c r="Q47" s="1"/>
      <c r="R47" s="1"/>
      <c r="S47" s="1"/>
      <c r="T47" s="1"/>
    </row>
    <row r="48" spans="1:20" ht="12" hidden="1" customHeight="1" x14ac:dyDescent="0.2">
      <c r="A48" s="19"/>
      <c r="B48" s="7" t="s">
        <v>101</v>
      </c>
      <c r="C48" s="186"/>
      <c r="D48" s="44" t="s">
        <v>99</v>
      </c>
      <c r="E48" s="352"/>
      <c r="F48" s="352"/>
      <c r="G48" s="352"/>
      <c r="H48" s="353"/>
      <c r="I48" s="98">
        <f t="shared" si="14"/>
        <v>0</v>
      </c>
      <c r="J48" s="194"/>
      <c r="K48" s="194"/>
      <c r="L48" s="166"/>
      <c r="M48" s="166"/>
      <c r="N48" s="166"/>
      <c r="O48" s="184"/>
      <c r="P48" s="184"/>
      <c r="Q48" s="184"/>
      <c r="R48" s="184"/>
      <c r="S48" s="184"/>
      <c r="T48" s="1"/>
    </row>
    <row r="49" spans="1:20" ht="12" hidden="1" customHeight="1" x14ac:dyDescent="0.2">
      <c r="A49" s="19"/>
      <c r="B49" s="7" t="s">
        <v>102</v>
      </c>
      <c r="C49" s="186"/>
      <c r="D49" s="44" t="s">
        <v>99</v>
      </c>
      <c r="E49" s="352"/>
      <c r="F49" s="352"/>
      <c r="G49" s="352"/>
      <c r="H49" s="353"/>
      <c r="I49" s="98">
        <f t="shared" si="14"/>
        <v>0</v>
      </c>
      <c r="J49" s="194"/>
      <c r="K49" s="194"/>
      <c r="L49" s="166"/>
      <c r="M49" s="166"/>
      <c r="N49" s="166"/>
    </row>
    <row r="50" spans="1:20" ht="12" hidden="1" customHeight="1" x14ac:dyDescent="0.2">
      <c r="A50" s="19"/>
      <c r="B50" s="7" t="s">
        <v>103</v>
      </c>
      <c r="C50" s="186"/>
      <c r="D50" s="44" t="s">
        <v>99</v>
      </c>
      <c r="E50" s="352"/>
      <c r="F50" s="352"/>
      <c r="G50" s="352"/>
      <c r="H50" s="353"/>
      <c r="I50" s="98">
        <f t="shared" si="14"/>
        <v>0</v>
      </c>
      <c r="J50" s="194"/>
      <c r="K50" s="194"/>
      <c r="L50" s="166"/>
      <c r="M50" s="166"/>
      <c r="N50" s="166"/>
      <c r="O50" s="166"/>
      <c r="P50" s="166"/>
      <c r="Q50" s="166"/>
      <c r="R50" s="166"/>
      <c r="S50" s="166"/>
    </row>
    <row r="51" spans="1:20" ht="12" hidden="1" customHeight="1" thickBot="1" x14ac:dyDescent="0.25">
      <c r="A51" s="195"/>
      <c r="B51" s="196" t="s">
        <v>45</v>
      </c>
      <c r="C51" s="197"/>
      <c r="D51" s="198"/>
      <c r="E51" s="198"/>
      <c r="F51" s="198"/>
      <c r="G51" s="198"/>
      <c r="H51" s="198"/>
      <c r="I51" s="199">
        <f>SUM(E46:E50)-SUM(I46:I50)</f>
        <v>0</v>
      </c>
      <c r="J51" s="194"/>
      <c r="K51" s="194"/>
      <c r="L51" s="166"/>
      <c r="M51" s="166"/>
      <c r="N51" s="166"/>
    </row>
    <row r="52" spans="1:20" ht="12" hidden="1" customHeight="1" thickBot="1" x14ac:dyDescent="0.25">
      <c r="A52" s="327" t="s">
        <v>29</v>
      </c>
      <c r="B52" s="328"/>
      <c r="C52" s="328"/>
      <c r="D52" s="200"/>
      <c r="E52" s="200"/>
      <c r="F52" s="200"/>
      <c r="G52" s="200"/>
      <c r="H52" s="200"/>
      <c r="I52" s="165">
        <f>SUM(I46:I51)</f>
        <v>0</v>
      </c>
      <c r="J52" s="165">
        <f>SUM(J46:J51)</f>
        <v>0</v>
      </c>
      <c r="K52" s="165">
        <f>SUM(K46:K51)</f>
        <v>0</v>
      </c>
      <c r="L52" s="166"/>
      <c r="M52" s="166"/>
      <c r="N52" s="166"/>
    </row>
    <row r="53" spans="1:20" s="3" customFormat="1" ht="12" customHeight="1" x14ac:dyDescent="0.2">
      <c r="A53" s="286" t="s">
        <v>16</v>
      </c>
      <c r="B53" s="347"/>
      <c r="C53" s="347"/>
      <c r="D53" s="347"/>
      <c r="E53" s="347"/>
      <c r="F53" s="347"/>
      <c r="G53" s="347"/>
      <c r="H53" s="348"/>
      <c r="I53" s="34"/>
      <c r="J53" s="34"/>
      <c r="K53" s="34"/>
      <c r="L53" s="11"/>
      <c r="M53" s="11"/>
      <c r="O53" s="2"/>
      <c r="P53" s="2"/>
      <c r="Q53" s="2"/>
      <c r="R53" s="2"/>
      <c r="S53" s="2"/>
      <c r="T53" s="2"/>
    </row>
    <row r="54" spans="1:20" ht="12" customHeight="1" x14ac:dyDescent="0.2">
      <c r="A54" s="17"/>
      <c r="B54" s="291" t="s">
        <v>68</v>
      </c>
      <c r="C54" s="291"/>
      <c r="D54" s="291"/>
      <c r="E54" s="291"/>
      <c r="F54" s="291"/>
      <c r="G54" s="291"/>
      <c r="H54" s="291"/>
      <c r="I54" s="97"/>
      <c r="J54" s="97"/>
      <c r="K54" s="97"/>
      <c r="L54" s="14"/>
      <c r="M54" s="14"/>
    </row>
    <row r="55" spans="1:20" ht="12" customHeight="1" x14ac:dyDescent="0.2">
      <c r="A55" s="17"/>
      <c r="B55" s="291" t="s">
        <v>104</v>
      </c>
      <c r="C55" s="291"/>
      <c r="D55" s="291"/>
      <c r="E55" s="291"/>
      <c r="F55" s="291"/>
      <c r="G55" s="291"/>
      <c r="H55" s="291"/>
      <c r="I55" s="97"/>
      <c r="J55" s="97"/>
      <c r="K55" s="97"/>
      <c r="L55" s="14"/>
      <c r="M55" s="14"/>
      <c r="O55" s="166"/>
      <c r="P55" s="166"/>
      <c r="Q55" s="166"/>
      <c r="R55" s="166"/>
      <c r="S55" s="166"/>
    </row>
    <row r="56" spans="1:20" ht="12" customHeight="1" x14ac:dyDescent="0.2">
      <c r="A56" s="17"/>
      <c r="B56" s="291" t="s">
        <v>105</v>
      </c>
      <c r="C56" s="291"/>
      <c r="D56" s="291"/>
      <c r="E56" s="291"/>
      <c r="F56" s="291"/>
      <c r="G56" s="291"/>
      <c r="H56" s="291"/>
      <c r="I56" s="97"/>
      <c r="J56" s="97"/>
      <c r="K56" s="97"/>
      <c r="L56" s="14"/>
      <c r="M56" s="14"/>
      <c r="O56" s="166"/>
      <c r="P56" s="166"/>
      <c r="Q56" s="166"/>
      <c r="R56" s="166"/>
      <c r="S56" s="166"/>
    </row>
    <row r="57" spans="1:20" ht="12" customHeight="1" x14ac:dyDescent="0.2">
      <c r="A57" s="17"/>
      <c r="B57" s="291" t="s">
        <v>106</v>
      </c>
      <c r="C57" s="291"/>
      <c r="D57" s="291"/>
      <c r="E57" s="291"/>
      <c r="F57" s="291"/>
      <c r="G57" s="291"/>
      <c r="H57" s="291"/>
      <c r="I57" s="97"/>
      <c r="J57" s="97"/>
      <c r="K57" s="97"/>
      <c r="L57" s="14"/>
      <c r="M57" s="14"/>
      <c r="O57" s="166"/>
      <c r="P57" s="166"/>
      <c r="Q57" s="166"/>
      <c r="R57" s="166"/>
      <c r="S57" s="166"/>
    </row>
    <row r="58" spans="1:20" ht="12" customHeight="1" x14ac:dyDescent="0.2">
      <c r="A58" s="17"/>
      <c r="B58" s="371" t="s">
        <v>75</v>
      </c>
      <c r="C58" s="371"/>
      <c r="D58" s="371"/>
      <c r="E58" s="371"/>
      <c r="F58" s="371"/>
      <c r="G58" s="371"/>
      <c r="H58" s="371"/>
      <c r="I58" s="104"/>
      <c r="J58" s="160"/>
      <c r="K58" s="160"/>
      <c r="L58" s="18" t="s">
        <v>87</v>
      </c>
      <c r="M58" s="14">
        <f>'Year 2'!M59</f>
        <v>2028</v>
      </c>
      <c r="N58" s="112">
        <f>'Year 2'!N59*1.05</f>
        <v>5248</v>
      </c>
      <c r="O58" s="166"/>
      <c r="P58" s="166"/>
      <c r="Q58" s="166"/>
      <c r="R58" s="166"/>
      <c r="S58" s="166"/>
    </row>
    <row r="59" spans="1:20" ht="12" customHeight="1" thickBot="1" x14ac:dyDescent="0.25">
      <c r="A59" s="29"/>
      <c r="B59" s="291" t="s">
        <v>32</v>
      </c>
      <c r="C59" s="291"/>
      <c r="D59" s="291"/>
      <c r="E59" s="291"/>
      <c r="F59" s="291"/>
      <c r="G59" s="291"/>
      <c r="H59" s="291"/>
      <c r="I59" s="98"/>
      <c r="J59" s="98"/>
      <c r="K59" s="98"/>
      <c r="L59" s="18" t="s">
        <v>88</v>
      </c>
      <c r="M59" s="14">
        <f>M58+1</f>
        <v>2029</v>
      </c>
      <c r="N59" s="112">
        <f>N58</f>
        <v>5248</v>
      </c>
      <c r="O59" s="166"/>
      <c r="P59" s="166"/>
      <c r="Q59" s="166"/>
      <c r="R59" s="166"/>
      <c r="S59" s="166"/>
    </row>
    <row r="60" spans="1:20" ht="12" customHeight="1" thickBot="1" x14ac:dyDescent="0.25">
      <c r="A60" s="327" t="s">
        <v>18</v>
      </c>
      <c r="B60" s="328"/>
      <c r="C60" s="328"/>
      <c r="D60" s="328"/>
      <c r="E60" s="328"/>
      <c r="F60" s="328"/>
      <c r="G60" s="328"/>
      <c r="H60" s="329"/>
      <c r="I60" s="153">
        <f>SUM(I54:I59)</f>
        <v>0</v>
      </c>
      <c r="J60" s="153">
        <f>SUM(J54:J59)</f>
        <v>0</v>
      </c>
      <c r="K60" s="153">
        <f>SUM(K54:K59)</f>
        <v>0</v>
      </c>
      <c r="L60" s="14"/>
      <c r="M60" s="14"/>
      <c r="O60" s="166"/>
      <c r="P60" s="166"/>
      <c r="Q60" s="166"/>
      <c r="R60" s="166"/>
      <c r="S60" s="166"/>
    </row>
    <row r="61" spans="1:20" ht="12" customHeight="1" thickBot="1" x14ac:dyDescent="0.25">
      <c r="A61" s="339" t="s">
        <v>17</v>
      </c>
      <c r="B61" s="340"/>
      <c r="C61" s="340"/>
      <c r="D61" s="340"/>
      <c r="E61" s="340"/>
      <c r="F61" s="340"/>
      <c r="G61" s="340"/>
      <c r="H61" s="340"/>
      <c r="I61" s="155">
        <f>SUM(I60+I52+I44+I38+I34+I29)</f>
        <v>0</v>
      </c>
      <c r="J61" s="155">
        <f>SUM(J60+J52+J44+J38+J34+J29)</f>
        <v>0</v>
      </c>
      <c r="K61" s="155">
        <f>SUM(K27+K28+K34+K36+K37+K44+K52+K60)</f>
        <v>0</v>
      </c>
      <c r="L61" s="14"/>
      <c r="M61" s="14"/>
      <c r="O61" s="166"/>
      <c r="P61" s="166"/>
      <c r="Q61" s="166"/>
      <c r="R61" s="166"/>
      <c r="S61" s="166"/>
    </row>
    <row r="62" spans="1:20" ht="20.25" customHeight="1" x14ac:dyDescent="0.2">
      <c r="A62" s="341" t="s">
        <v>80</v>
      </c>
      <c r="B62" s="342"/>
      <c r="C62" s="343"/>
      <c r="D62" s="26"/>
      <c r="E62" s="27" t="s">
        <v>1</v>
      </c>
      <c r="F62" s="62" t="s">
        <v>63</v>
      </c>
      <c r="G62" s="15" t="s">
        <v>2</v>
      </c>
      <c r="H62" s="30"/>
      <c r="I62" s="36"/>
      <c r="J62" s="36"/>
      <c r="K62" s="36"/>
      <c r="L62" s="14"/>
      <c r="M62" s="14"/>
      <c r="O62" s="3"/>
      <c r="P62" s="3"/>
      <c r="Q62" s="3"/>
      <c r="R62" s="3"/>
      <c r="S62" s="3"/>
      <c r="T62" s="3"/>
    </row>
    <row r="63" spans="1:20" ht="12" customHeight="1" x14ac:dyDescent="0.2">
      <c r="A63" s="344"/>
      <c r="B63" s="345"/>
      <c r="C63" s="346"/>
      <c r="D63" s="2" t="s">
        <v>94</v>
      </c>
      <c r="E63" s="183">
        <v>0.25</v>
      </c>
      <c r="F63" s="176">
        <f>SUM(I29)</f>
        <v>0</v>
      </c>
      <c r="G63" s="120">
        <f>E63*F63</f>
        <v>0</v>
      </c>
      <c r="H63" s="31"/>
      <c r="I63" s="37"/>
      <c r="J63" s="37"/>
      <c r="K63" s="37"/>
      <c r="L63" s="14"/>
      <c r="M63" s="14"/>
    </row>
    <row r="64" spans="1:20" ht="12" customHeight="1" thickBot="1" x14ac:dyDescent="0.25">
      <c r="A64" s="335" t="s">
        <v>81</v>
      </c>
      <c r="B64" s="336"/>
      <c r="C64" s="337"/>
      <c r="D64" s="28" t="s">
        <v>74</v>
      </c>
      <c r="E64" s="119">
        <f>'Year 2'!E64</f>
        <v>0.48</v>
      </c>
      <c r="F64" s="176">
        <f>(SUM(I61:J61))-(SUM(I44:J44,I34:J34,I51:J51,I58:J58))</f>
        <v>0</v>
      </c>
      <c r="G64" s="120">
        <f>E64*F64-G63</f>
        <v>0</v>
      </c>
      <c r="H64" s="32"/>
      <c r="I64" s="213">
        <f>G63</f>
        <v>0</v>
      </c>
      <c r="J64" s="156">
        <f>G64</f>
        <v>0</v>
      </c>
      <c r="K64" s="104"/>
      <c r="L64" s="121" t="s">
        <v>128</v>
      </c>
      <c r="M64" s="14"/>
      <c r="O64" s="253" t="s">
        <v>140</v>
      </c>
    </row>
    <row r="65" spans="1:15" ht="12" customHeight="1" thickBot="1" x14ac:dyDescent="0.25">
      <c r="A65" s="339" t="s">
        <v>73</v>
      </c>
      <c r="B65" s="340"/>
      <c r="C65" s="340"/>
      <c r="D65" s="340"/>
      <c r="E65" s="340"/>
      <c r="F65" s="340"/>
      <c r="G65" s="340"/>
      <c r="H65" s="340"/>
      <c r="I65" s="155">
        <f>I61+I64</f>
        <v>0</v>
      </c>
      <c r="J65" s="155">
        <f>J61+J64</f>
        <v>0</v>
      </c>
      <c r="K65" s="155">
        <f>K61+K64</f>
        <v>0</v>
      </c>
      <c r="L65" s="170"/>
      <c r="M65" s="170"/>
      <c r="O65" s="254">
        <f>I64+J64</f>
        <v>0</v>
      </c>
    </row>
    <row r="66" spans="1:15" ht="11.25" customHeight="1" x14ac:dyDescent="0.2">
      <c r="A66" s="361" t="str">
        <f>'Year 1'!A66</f>
        <v>Note:  Permanent Equipment, Participant Support Costs, Subcontracts over $25,000, and Tuition are not included in the base for the indirect cost calculation.</v>
      </c>
      <c r="B66" s="361"/>
      <c r="C66" s="361"/>
      <c r="D66" s="361"/>
      <c r="E66" s="361"/>
      <c r="F66" s="361"/>
      <c r="G66" s="361"/>
      <c r="H66" s="361"/>
      <c r="I66" s="161"/>
      <c r="J66" s="25"/>
      <c r="K66" s="25"/>
    </row>
    <row r="67" spans="1:15" ht="11.25" customHeight="1" x14ac:dyDescent="0.2">
      <c r="A67" s="332"/>
      <c r="B67" s="332"/>
      <c r="C67" s="332"/>
      <c r="D67" s="332"/>
      <c r="E67" s="332"/>
      <c r="F67" s="332"/>
      <c r="G67" s="332"/>
      <c r="H67" s="332"/>
      <c r="I67" s="24"/>
      <c r="J67" s="25"/>
      <c r="K67" s="25"/>
    </row>
    <row r="68" spans="1:15" ht="11.25" customHeight="1" thickBot="1" x14ac:dyDescent="0.25">
      <c r="A68" s="332"/>
      <c r="B68" s="332"/>
      <c r="C68" s="332"/>
      <c r="D68" s="332"/>
      <c r="E68" s="332"/>
      <c r="F68" s="332"/>
      <c r="G68" s="332"/>
      <c r="H68" s="332"/>
      <c r="I68" s="24"/>
      <c r="J68" s="24"/>
      <c r="K68" s="24"/>
    </row>
    <row r="69" spans="1:15" ht="14" customHeight="1" x14ac:dyDescent="0.3">
      <c r="A69" s="325" t="s">
        <v>61</v>
      </c>
      <c r="B69" s="326"/>
      <c r="C69" s="326"/>
      <c r="D69" s="326"/>
      <c r="E69" s="326"/>
      <c r="F69" s="326"/>
      <c r="G69" s="326"/>
      <c r="H69" s="326"/>
      <c r="I69" s="362">
        <f>I65</f>
        <v>0</v>
      </c>
      <c r="J69" s="363"/>
      <c r="K69" s="240"/>
      <c r="L69" s="237"/>
      <c r="M69" s="121"/>
    </row>
    <row r="70" spans="1:15" ht="14" customHeight="1" x14ac:dyDescent="0.3">
      <c r="A70" s="319" t="s">
        <v>70</v>
      </c>
      <c r="B70" s="358"/>
      <c r="C70" s="358"/>
      <c r="D70" s="358"/>
      <c r="E70" s="358"/>
      <c r="F70" s="358"/>
      <c r="G70" s="358"/>
      <c r="H70" s="358"/>
      <c r="I70" s="333">
        <f>J65</f>
        <v>0</v>
      </c>
      <c r="J70" s="334"/>
      <c r="K70" s="241"/>
      <c r="L70" s="14"/>
      <c r="M70" s="14"/>
    </row>
    <row r="71" spans="1:15" ht="14" hidden="1" customHeight="1" x14ac:dyDescent="0.3">
      <c r="A71" s="319" t="s">
        <v>69</v>
      </c>
      <c r="B71" s="320"/>
      <c r="C71" s="320"/>
      <c r="D71" s="320"/>
      <c r="E71" s="320"/>
      <c r="F71" s="320"/>
      <c r="G71" s="320"/>
      <c r="H71" s="320"/>
      <c r="I71" s="333">
        <f>K65</f>
        <v>0</v>
      </c>
      <c r="J71" s="334"/>
      <c r="K71" s="241"/>
      <c r="L71" s="14"/>
      <c r="M71" s="14"/>
    </row>
    <row r="72" spans="1:15" ht="14" customHeight="1" thickBot="1" x14ac:dyDescent="0.35">
      <c r="A72" s="321" t="s">
        <v>62</v>
      </c>
      <c r="B72" s="322"/>
      <c r="C72" s="322"/>
      <c r="D72" s="322"/>
      <c r="E72" s="322"/>
      <c r="F72" s="322"/>
      <c r="G72" s="322"/>
      <c r="H72" s="322"/>
      <c r="I72" s="356">
        <f>SUM(I69:K71)</f>
        <v>0</v>
      </c>
      <c r="J72" s="357"/>
      <c r="K72" s="241"/>
      <c r="L72" s="14"/>
      <c r="M72" s="14"/>
    </row>
    <row r="73" spans="1:15" x14ac:dyDescent="0.2">
      <c r="J73" s="238" t="str">
        <f>'Year 1'!J73</f>
        <v>rev 09.18.25</v>
      </c>
    </row>
    <row r="74" spans="1:15" x14ac:dyDescent="0.2">
      <c r="K74" s="6"/>
    </row>
  </sheetData>
  <mergeCells count="71">
    <mergeCell ref="E49:H49"/>
    <mergeCell ref="E50:H50"/>
    <mergeCell ref="A53:H53"/>
    <mergeCell ref="E46:H46"/>
    <mergeCell ref="I72:J72"/>
    <mergeCell ref="A66:H66"/>
    <mergeCell ref="A70:H70"/>
    <mergeCell ref="A71:H71"/>
    <mergeCell ref="A68:H68"/>
    <mergeCell ref="I69:J69"/>
    <mergeCell ref="I70:J70"/>
    <mergeCell ref="I71:J71"/>
    <mergeCell ref="A72:H72"/>
    <mergeCell ref="A52:C52"/>
    <mergeCell ref="B54:H54"/>
    <mergeCell ref="B55:H55"/>
    <mergeCell ref="E48:H48"/>
    <mergeCell ref="E32:H32"/>
    <mergeCell ref="E33:H33"/>
    <mergeCell ref="A35:H35"/>
    <mergeCell ref="B36:H36"/>
    <mergeCell ref="A69:H69"/>
    <mergeCell ref="B57:H57"/>
    <mergeCell ref="B58:H58"/>
    <mergeCell ref="B59:H59"/>
    <mergeCell ref="A60:H60"/>
    <mergeCell ref="A61:H61"/>
    <mergeCell ref="A62:C63"/>
    <mergeCell ref="A64:C64"/>
    <mergeCell ref="A65:H65"/>
    <mergeCell ref="A67:H67"/>
    <mergeCell ref="B56:H56"/>
    <mergeCell ref="A45:H45"/>
    <mergeCell ref="A28:B28"/>
    <mergeCell ref="C28:H28"/>
    <mergeCell ref="A29:C29"/>
    <mergeCell ref="A30:H30"/>
    <mergeCell ref="E31:H31"/>
    <mergeCell ref="B41:H41"/>
    <mergeCell ref="B42:H42"/>
    <mergeCell ref="B43:H43"/>
    <mergeCell ref="B37:H37"/>
    <mergeCell ref="A39:H39"/>
    <mergeCell ref="A34:H34"/>
    <mergeCell ref="A38:H38"/>
    <mergeCell ref="A44:H44"/>
    <mergeCell ref="E47:H47"/>
    <mergeCell ref="R5:R6"/>
    <mergeCell ref="B6:C6"/>
    <mergeCell ref="B7:C7"/>
    <mergeCell ref="B8:C8"/>
    <mergeCell ref="B9:C9"/>
    <mergeCell ref="B10:C10"/>
    <mergeCell ref="A27:C27"/>
    <mergeCell ref="B11:C11"/>
    <mergeCell ref="B13:C13"/>
    <mergeCell ref="B12:C12"/>
    <mergeCell ref="B14:C14"/>
    <mergeCell ref="B15:C15"/>
    <mergeCell ref="A16:H16"/>
    <mergeCell ref="A17:C17"/>
    <mergeCell ref="A1:H1"/>
    <mergeCell ref="A2:H2"/>
    <mergeCell ref="A3:C3"/>
    <mergeCell ref="F3:H3"/>
    <mergeCell ref="I3:I4"/>
    <mergeCell ref="J3:J4"/>
    <mergeCell ref="Q5:Q6"/>
    <mergeCell ref="K3:K4"/>
    <mergeCell ref="B4:C4"/>
    <mergeCell ref="B5:C5"/>
  </mergeCells>
  <printOptions horizontalCentered="1"/>
  <pageMargins left="0.5" right="0.5" top="0.4" bottom="0.25" header="0.5" footer="0.5"/>
  <pageSetup scale="87" orientation="portrait" r:id="rId1"/>
  <headerFooter alignWithMargins="0">
    <oddHeader>&amp;C&amp;"Courier New,Bold"&amp;16&amp;K0070C0"Internal Only"</oddHeader>
  </headerFooter>
  <ignoredErrors>
    <ignoredError sqref="J31:J33 I34:K34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72"/>
  <sheetViews>
    <sheetView zoomScale="130" zoomScaleNormal="130" workbookViewId="0">
      <selection activeCell="I18" sqref="I18:I26"/>
    </sheetView>
  </sheetViews>
  <sheetFormatPr defaultColWidth="9.08984375" defaultRowHeight="9" x14ac:dyDescent="0.2"/>
  <cols>
    <col min="1" max="1" width="2.54296875" style="2" customWidth="1"/>
    <col min="2" max="2" width="3.453125" style="2" customWidth="1"/>
    <col min="3" max="3" width="43.453125" style="2" bestFit="1" customWidth="1"/>
    <col min="4" max="4" width="10.08984375" style="2" customWidth="1"/>
    <col min="5" max="5" width="8.36328125" style="2" customWidth="1"/>
    <col min="6" max="6" width="7.36328125" style="2" bestFit="1" customWidth="1"/>
    <col min="7" max="7" width="7.36328125" style="2" customWidth="1"/>
    <col min="8" max="8" width="5.6328125" style="2" customWidth="1"/>
    <col min="9" max="9" width="11.6328125" style="9" customWidth="1"/>
    <col min="10" max="11" width="11.6328125" style="2" customWidth="1"/>
    <col min="12" max="12" width="5.6328125" style="2" customWidth="1"/>
    <col min="13" max="13" width="4.453125" style="2" customWidth="1"/>
    <col min="14" max="14" width="6.54296875" style="2" customWidth="1"/>
    <col min="15" max="15" width="21.6328125" style="2" customWidth="1"/>
    <col min="16" max="18" width="16.6328125" style="2" customWidth="1"/>
    <col min="19" max="16384" width="9.08984375" style="2"/>
  </cols>
  <sheetData>
    <row r="1" spans="1:19" s="117" customFormat="1" ht="12.9" customHeight="1" x14ac:dyDescent="0.25">
      <c r="A1" s="303" t="str">
        <f>'Year 1'!A1:H1</f>
        <v>SPONSOR:  Louisiana Board of Regents (FY 25-26) RD RCS</v>
      </c>
      <c r="B1" s="303"/>
      <c r="C1" s="303"/>
      <c r="D1" s="303"/>
      <c r="E1" s="303"/>
      <c r="F1" s="303"/>
      <c r="G1" s="303"/>
      <c r="H1" s="303"/>
      <c r="I1" s="114" t="s">
        <v>50</v>
      </c>
      <c r="J1" s="168" t="s">
        <v>76</v>
      </c>
      <c r="K1" s="167"/>
      <c r="L1" s="115"/>
      <c r="M1" s="115"/>
      <c r="N1" s="116"/>
    </row>
    <row r="2" spans="1:19" s="8" customFormat="1" ht="12.9" customHeight="1" thickBot="1" x14ac:dyDescent="0.3">
      <c r="A2" s="365" t="str">
        <f>'Year 1'!A2:H2</f>
        <v xml:space="preserve">PRINCIPAL INVESTIGATOR:  </v>
      </c>
      <c r="B2" s="365"/>
      <c r="C2" s="365"/>
      <c r="D2" s="365"/>
      <c r="E2" s="365"/>
      <c r="F2" s="365"/>
      <c r="G2" s="365"/>
      <c r="H2" s="365"/>
      <c r="I2" s="42"/>
      <c r="J2" s="42"/>
      <c r="K2" s="42"/>
      <c r="L2" s="22"/>
      <c r="M2" s="22"/>
    </row>
    <row r="3" spans="1:19" s="3" customFormat="1" ht="12" customHeight="1" x14ac:dyDescent="0.2">
      <c r="A3" s="317" t="s">
        <v>25</v>
      </c>
      <c r="B3" s="318"/>
      <c r="C3" s="318"/>
      <c r="D3" s="39" t="s">
        <v>5</v>
      </c>
      <c r="E3" s="38" t="s">
        <v>6</v>
      </c>
      <c r="F3" s="307" t="s">
        <v>26</v>
      </c>
      <c r="G3" s="308"/>
      <c r="H3" s="309"/>
      <c r="I3" s="330" t="s">
        <v>71</v>
      </c>
      <c r="J3" s="323" t="s">
        <v>67</v>
      </c>
      <c r="K3" s="323" t="s">
        <v>69</v>
      </c>
      <c r="L3" s="11"/>
      <c r="M3" s="11"/>
    </row>
    <row r="4" spans="1:19" s="1" customFormat="1" ht="19.5" customHeight="1" thickBot="1" x14ac:dyDescent="0.25">
      <c r="A4" s="21"/>
      <c r="B4" s="311" t="s">
        <v>35</v>
      </c>
      <c r="C4" s="312"/>
      <c r="D4" s="52"/>
      <c r="E4" s="53"/>
      <c r="F4" s="54" t="s">
        <v>59</v>
      </c>
      <c r="G4" s="55" t="s">
        <v>60</v>
      </c>
      <c r="H4" s="70" t="s">
        <v>37</v>
      </c>
      <c r="I4" s="331"/>
      <c r="J4" s="324"/>
      <c r="K4" s="324"/>
      <c r="L4" s="5"/>
      <c r="M4" s="5"/>
      <c r="O4" s="106"/>
      <c r="P4" s="106"/>
      <c r="Q4" s="106"/>
      <c r="R4" s="106"/>
    </row>
    <row r="5" spans="1:19" s="1" customFormat="1" ht="12" customHeight="1" x14ac:dyDescent="0.3">
      <c r="A5" s="48" t="s">
        <v>47</v>
      </c>
      <c r="B5" s="374"/>
      <c r="C5" s="374"/>
      <c r="D5" s="84">
        <f>'Year 3'!D5*1.03</f>
        <v>0</v>
      </c>
      <c r="E5" s="87">
        <f t="shared" ref="E5:E10" si="0">D5/9</f>
        <v>0</v>
      </c>
      <c r="F5" s="51"/>
      <c r="G5" s="88"/>
      <c r="H5" s="89"/>
      <c r="I5" s="214">
        <f t="shared" ref="I5:I10" si="1">(E5*H5)</f>
        <v>0</v>
      </c>
      <c r="J5" s="99">
        <f t="shared" ref="J5:J10" si="2">SUM(G5*D5)</f>
        <v>0</v>
      </c>
      <c r="K5" s="99">
        <f>D5*G5</f>
        <v>0</v>
      </c>
      <c r="L5" s="121" t="s">
        <v>93</v>
      </c>
      <c r="M5" s="177"/>
      <c r="N5" s="4"/>
      <c r="O5" s="107" t="s">
        <v>65</v>
      </c>
      <c r="P5" s="150"/>
      <c r="Q5" s="372" t="s">
        <v>67</v>
      </c>
      <c r="R5" s="381" t="s">
        <v>69</v>
      </c>
      <c r="S5" s="5"/>
    </row>
    <row r="6" spans="1:19" s="1" customFormat="1" ht="12" customHeight="1" thickBot="1" x14ac:dyDescent="0.25">
      <c r="A6" s="16" t="s">
        <v>48</v>
      </c>
      <c r="B6" s="383"/>
      <c r="C6" s="383"/>
      <c r="D6" s="84">
        <f>'Year 3'!D6*1.03</f>
        <v>0</v>
      </c>
      <c r="E6" s="85">
        <f t="shared" si="0"/>
        <v>0</v>
      </c>
      <c r="F6" s="45"/>
      <c r="G6" s="90"/>
      <c r="H6" s="81"/>
      <c r="I6" s="214">
        <f t="shared" si="1"/>
        <v>0</v>
      </c>
      <c r="J6" s="95">
        <f t="shared" si="2"/>
        <v>0</v>
      </c>
      <c r="K6" s="95">
        <f>D6*G6</f>
        <v>0</v>
      </c>
      <c r="L6" s="78"/>
      <c r="M6" s="177"/>
      <c r="N6" s="105"/>
      <c r="O6" s="108"/>
      <c r="P6" s="182" t="s">
        <v>66</v>
      </c>
      <c r="Q6" s="373"/>
      <c r="R6" s="382"/>
      <c r="S6" s="5"/>
    </row>
    <row r="7" spans="1:19" s="1" customFormat="1" ht="12" customHeight="1" x14ac:dyDescent="0.2">
      <c r="A7" s="16" t="s">
        <v>22</v>
      </c>
      <c r="B7" s="383"/>
      <c r="C7" s="383"/>
      <c r="D7" s="84">
        <f>'Year 3'!D7*1.03</f>
        <v>0</v>
      </c>
      <c r="E7" s="85">
        <f t="shared" si="0"/>
        <v>0</v>
      </c>
      <c r="F7" s="45"/>
      <c r="G7" s="90"/>
      <c r="H7" s="81"/>
      <c r="I7" s="214">
        <f t="shared" si="1"/>
        <v>0</v>
      </c>
      <c r="J7" s="95">
        <f t="shared" si="2"/>
        <v>0</v>
      </c>
      <c r="K7" s="95">
        <f t="shared" ref="K7:K10" si="3">D7*G7</f>
        <v>0</v>
      </c>
      <c r="L7" s="78"/>
      <c r="M7" s="177"/>
      <c r="N7" s="4"/>
      <c r="O7" s="208" t="s">
        <v>107</v>
      </c>
      <c r="P7" s="147">
        <f>I16+I18+I19+I20</f>
        <v>0</v>
      </c>
      <c r="Q7" s="147">
        <f>J16+J18+J19+J20</f>
        <v>0</v>
      </c>
      <c r="R7" s="147">
        <f>K16+K18+K19+K20</f>
        <v>0</v>
      </c>
      <c r="S7" s="5"/>
    </row>
    <row r="8" spans="1:19" s="1" customFormat="1" ht="12" customHeight="1" x14ac:dyDescent="0.2">
      <c r="A8" s="16" t="s">
        <v>23</v>
      </c>
      <c r="B8" s="383"/>
      <c r="C8" s="383"/>
      <c r="D8" s="84">
        <f>'Year 3'!D8*1.03</f>
        <v>0</v>
      </c>
      <c r="E8" s="85">
        <f t="shared" si="0"/>
        <v>0</v>
      </c>
      <c r="F8" s="45"/>
      <c r="G8" s="90"/>
      <c r="H8" s="81"/>
      <c r="I8" s="214">
        <f t="shared" si="1"/>
        <v>0</v>
      </c>
      <c r="J8" s="95">
        <f t="shared" si="2"/>
        <v>0</v>
      </c>
      <c r="K8" s="95">
        <f t="shared" si="3"/>
        <v>0</v>
      </c>
      <c r="L8" s="78"/>
      <c r="M8" s="177"/>
      <c r="N8" s="4"/>
      <c r="O8" s="208" t="s">
        <v>108</v>
      </c>
      <c r="P8" s="147">
        <f>I25</f>
        <v>0</v>
      </c>
      <c r="Q8" s="147">
        <f>J25</f>
        <v>0</v>
      </c>
      <c r="R8" s="147">
        <f>K25</f>
        <v>0</v>
      </c>
      <c r="S8" s="5"/>
    </row>
    <row r="9" spans="1:19" s="1" customFormat="1" ht="12" customHeight="1" x14ac:dyDescent="0.2">
      <c r="A9" s="16" t="s">
        <v>24</v>
      </c>
      <c r="B9" s="384"/>
      <c r="C9" s="385"/>
      <c r="D9" s="84">
        <f>'Year 3'!D9*1.03</f>
        <v>0</v>
      </c>
      <c r="E9" s="85">
        <f t="shared" si="0"/>
        <v>0</v>
      </c>
      <c r="F9" s="45"/>
      <c r="G9" s="90"/>
      <c r="H9" s="81"/>
      <c r="I9" s="214">
        <f t="shared" si="1"/>
        <v>0</v>
      </c>
      <c r="J9" s="95">
        <f t="shared" si="2"/>
        <v>0</v>
      </c>
      <c r="K9" s="95">
        <f t="shared" si="3"/>
        <v>0</v>
      </c>
      <c r="L9" s="78"/>
      <c r="M9" s="177"/>
      <c r="N9" s="4"/>
      <c r="O9" s="209" t="s">
        <v>109</v>
      </c>
      <c r="P9" s="202">
        <f>SUM(P7:P8)</f>
        <v>0</v>
      </c>
      <c r="Q9" s="202">
        <f>SUM(Q7:Q8)</f>
        <v>0</v>
      </c>
      <c r="R9" s="202">
        <f>SUM(R7:R8)</f>
        <v>0</v>
      </c>
      <c r="S9" s="5"/>
    </row>
    <row r="10" spans="1:19" s="1" customFormat="1" ht="12" customHeight="1" x14ac:dyDescent="0.2">
      <c r="A10" s="16" t="s">
        <v>28</v>
      </c>
      <c r="B10" s="384"/>
      <c r="C10" s="385"/>
      <c r="D10" s="84">
        <f>'Year 3'!D10*1.03</f>
        <v>0</v>
      </c>
      <c r="E10" s="85">
        <f t="shared" si="0"/>
        <v>0</v>
      </c>
      <c r="F10" s="45"/>
      <c r="G10" s="90"/>
      <c r="H10" s="81"/>
      <c r="I10" s="214">
        <f t="shared" si="1"/>
        <v>0</v>
      </c>
      <c r="J10" s="95">
        <f t="shared" si="2"/>
        <v>0</v>
      </c>
      <c r="K10" s="95">
        <f t="shared" si="3"/>
        <v>0</v>
      </c>
      <c r="L10" s="78"/>
      <c r="M10" s="177"/>
      <c r="N10" s="4"/>
      <c r="O10" s="201" t="s">
        <v>110</v>
      </c>
      <c r="P10" s="147">
        <f>I28</f>
        <v>0</v>
      </c>
      <c r="Q10" s="147">
        <f>J28</f>
        <v>0</v>
      </c>
      <c r="R10" s="147">
        <f>K28</f>
        <v>0</v>
      </c>
      <c r="S10" s="5"/>
    </row>
    <row r="11" spans="1:19" s="1" customFormat="1" ht="12" customHeight="1" thickBot="1" x14ac:dyDescent="0.25">
      <c r="A11" s="21"/>
      <c r="B11" s="313" t="s">
        <v>34</v>
      </c>
      <c r="C11" s="314"/>
      <c r="D11" s="57"/>
      <c r="E11" s="58"/>
      <c r="F11" s="52"/>
      <c r="G11" s="59"/>
      <c r="H11" s="72"/>
      <c r="I11" s="109"/>
      <c r="J11" s="77"/>
      <c r="K11" s="77"/>
      <c r="L11" s="5"/>
      <c r="M11" s="12"/>
      <c r="N11" s="4"/>
      <c r="O11" s="201" t="s">
        <v>111</v>
      </c>
      <c r="P11" s="147">
        <f>SUM(I21:I23)</f>
        <v>0</v>
      </c>
      <c r="Q11" s="147">
        <f>SUM(J21:J23)</f>
        <v>0</v>
      </c>
      <c r="R11" s="147">
        <f>SUM(K21:K23)</f>
        <v>0</v>
      </c>
      <c r="S11" s="5"/>
    </row>
    <row r="12" spans="1:19" s="1" customFormat="1" ht="12" customHeight="1" thickBot="1" x14ac:dyDescent="0.25">
      <c r="A12" s="48" t="s">
        <v>20</v>
      </c>
      <c r="B12" s="374"/>
      <c r="C12" s="374"/>
      <c r="D12" s="86">
        <f>'Year 3'!D12*1.03</f>
        <v>0</v>
      </c>
      <c r="E12" s="87">
        <f>D12/12</f>
        <v>0</v>
      </c>
      <c r="F12" s="91"/>
      <c r="G12" s="56"/>
      <c r="H12" s="73"/>
      <c r="I12" s="214">
        <f>D12*F12</f>
        <v>0</v>
      </c>
      <c r="J12" s="96">
        <f>SUM(F12*D12)</f>
        <v>0</v>
      </c>
      <c r="K12" s="96">
        <f>D12*F12</f>
        <v>0</v>
      </c>
      <c r="L12" s="5"/>
      <c r="M12" s="12"/>
      <c r="N12" s="4"/>
      <c r="O12" s="108" t="s">
        <v>112</v>
      </c>
      <c r="P12" s="205">
        <f>I24</f>
        <v>0</v>
      </c>
      <c r="Q12" s="205">
        <f>J24</f>
        <v>0</v>
      </c>
      <c r="R12" s="205">
        <f>K24</f>
        <v>0</v>
      </c>
      <c r="S12" s="5"/>
    </row>
    <row r="13" spans="1:19" s="1" customFormat="1" ht="12" customHeight="1" thickBot="1" x14ac:dyDescent="0.25">
      <c r="A13" s="16" t="s">
        <v>21</v>
      </c>
      <c r="B13" s="383"/>
      <c r="C13" s="383"/>
      <c r="D13" s="86">
        <f>'Year 3'!D13*1.03</f>
        <v>0</v>
      </c>
      <c r="E13" s="85">
        <f>D13/12</f>
        <v>0</v>
      </c>
      <c r="F13" s="92"/>
      <c r="G13" s="46"/>
      <c r="H13" s="74"/>
      <c r="I13" s="215">
        <f>D13*F13+(D13*G13)+(E13*H13)</f>
        <v>0</v>
      </c>
      <c r="J13" s="96">
        <f>SUM(F13*D13)</f>
        <v>0</v>
      </c>
      <c r="K13" s="96">
        <f t="shared" ref="K13:K15" si="4">D13*F13</f>
        <v>0</v>
      </c>
      <c r="L13" s="5"/>
      <c r="M13" s="12"/>
      <c r="N13" s="4"/>
      <c r="O13" s="206" t="s">
        <v>113</v>
      </c>
      <c r="P13" s="211">
        <f>SUM(P9:P12)</f>
        <v>0</v>
      </c>
      <c r="Q13" s="211">
        <f>SUM(Q9:Q12)</f>
        <v>0</v>
      </c>
      <c r="R13" s="211">
        <f>SUM(R9:R12)</f>
        <v>0</v>
      </c>
      <c r="S13" s="5"/>
    </row>
    <row r="14" spans="1:19" s="1" customFormat="1" ht="12" customHeight="1" x14ac:dyDescent="0.2">
      <c r="A14" s="16" t="s">
        <v>36</v>
      </c>
      <c r="B14" s="383"/>
      <c r="C14" s="383"/>
      <c r="D14" s="86">
        <f>'Year 3'!D14*1.03</f>
        <v>0</v>
      </c>
      <c r="E14" s="85">
        <f>D14/12</f>
        <v>0</v>
      </c>
      <c r="F14" s="92"/>
      <c r="G14" s="46"/>
      <c r="H14" s="74"/>
      <c r="I14" s="215">
        <f>D14*F14+(D14*G14)+(E14*H14)</f>
        <v>0</v>
      </c>
      <c r="J14" s="96">
        <f>SUM(F14*D14)</f>
        <v>0</v>
      </c>
      <c r="K14" s="96">
        <f t="shared" si="4"/>
        <v>0</v>
      </c>
      <c r="L14" s="5"/>
      <c r="M14" s="12"/>
      <c r="N14" s="4"/>
      <c r="O14" s="210" t="s">
        <v>114</v>
      </c>
      <c r="P14" s="203"/>
      <c r="Q14" s="203"/>
      <c r="R14" s="203"/>
      <c r="S14" s="5"/>
    </row>
    <row r="15" spans="1:19" s="1" customFormat="1" ht="12" customHeight="1" thickBot="1" x14ac:dyDescent="0.25">
      <c r="A15" s="29" t="s">
        <v>23</v>
      </c>
      <c r="B15" s="386"/>
      <c r="C15" s="387"/>
      <c r="D15" s="134">
        <f>'Year 3'!D15*1.03</f>
        <v>0</v>
      </c>
      <c r="E15" s="127">
        <f>D15/12</f>
        <v>0</v>
      </c>
      <c r="F15" s="128"/>
      <c r="G15" s="129"/>
      <c r="H15" s="130"/>
      <c r="I15" s="216">
        <f>D15*F15+(D15*G15)+(E15*H15)</f>
        <v>0</v>
      </c>
      <c r="J15" s="123">
        <f>SUM(F15*D15)</f>
        <v>0</v>
      </c>
      <c r="K15" s="123">
        <f t="shared" si="4"/>
        <v>0</v>
      </c>
      <c r="L15" s="5"/>
      <c r="M15" s="12"/>
      <c r="N15" s="4"/>
      <c r="O15" s="201" t="s">
        <v>115</v>
      </c>
      <c r="P15" s="147">
        <f>I36</f>
        <v>0</v>
      </c>
      <c r="Q15" s="147">
        <f>J36</f>
        <v>0</v>
      </c>
      <c r="R15" s="147">
        <f>K36</f>
        <v>0</v>
      </c>
      <c r="S15" s="5"/>
    </row>
    <row r="16" spans="1:19" s="1" customFormat="1" ht="12" customHeight="1" thickBot="1" x14ac:dyDescent="0.25">
      <c r="A16" s="284" t="s">
        <v>19</v>
      </c>
      <c r="B16" s="285"/>
      <c r="C16" s="285"/>
      <c r="D16" s="285"/>
      <c r="E16" s="285"/>
      <c r="F16" s="285"/>
      <c r="G16" s="285"/>
      <c r="H16" s="285"/>
      <c r="I16" s="124">
        <f>SUM(I5:I15)</f>
        <v>0</v>
      </c>
      <c r="J16" s="124">
        <f>SUM(J5:J15)</f>
        <v>0</v>
      </c>
      <c r="K16" s="124">
        <f>SUM(K5:K15)</f>
        <v>0</v>
      </c>
      <c r="L16" s="5"/>
      <c r="M16" s="12"/>
      <c r="N16" s="4"/>
      <c r="O16" s="149" t="s">
        <v>116</v>
      </c>
      <c r="P16" s="148">
        <f t="shared" ref="P16:R19" si="5">I52</f>
        <v>0</v>
      </c>
      <c r="Q16" s="148">
        <f t="shared" si="5"/>
        <v>0</v>
      </c>
      <c r="R16" s="148">
        <f t="shared" si="5"/>
        <v>0</v>
      </c>
      <c r="S16" s="5"/>
    </row>
    <row r="17" spans="1:20" ht="21.75" customHeight="1" thickBot="1" x14ac:dyDescent="0.25">
      <c r="A17" s="286" t="s">
        <v>7</v>
      </c>
      <c r="B17" s="287"/>
      <c r="C17" s="287"/>
      <c r="D17" s="68"/>
      <c r="E17" s="69"/>
      <c r="F17" s="67" t="s">
        <v>38</v>
      </c>
      <c r="G17" s="61" t="s">
        <v>39</v>
      </c>
      <c r="H17" s="75" t="s">
        <v>37</v>
      </c>
      <c r="I17" s="118"/>
      <c r="J17" s="33"/>
      <c r="K17" s="33"/>
      <c r="L17" s="14"/>
      <c r="M17" s="14"/>
      <c r="N17" s="6"/>
      <c r="O17" s="149" t="s">
        <v>117</v>
      </c>
      <c r="P17" s="148">
        <f t="shared" si="5"/>
        <v>0</v>
      </c>
      <c r="Q17" s="148">
        <f t="shared" si="5"/>
        <v>0</v>
      </c>
      <c r="R17" s="148">
        <f t="shared" si="5"/>
        <v>0</v>
      </c>
      <c r="S17" s="5"/>
      <c r="T17" s="1"/>
    </row>
    <row r="18" spans="1:20" ht="12" customHeight="1" x14ac:dyDescent="0.2">
      <c r="A18" s="18" t="s">
        <v>8</v>
      </c>
      <c r="B18" s="83"/>
      <c r="C18" s="7" t="s">
        <v>92</v>
      </c>
      <c r="D18" s="47">
        <f>'Year 3'!D18*1.03</f>
        <v>0</v>
      </c>
      <c r="E18" s="60">
        <f t="shared" ref="E18:E19" si="6">D18/12</f>
        <v>0</v>
      </c>
      <c r="F18" s="79"/>
      <c r="G18" s="80"/>
      <c r="H18" s="81"/>
      <c r="I18" s="217">
        <f t="shared" ref="I18" si="7">SUM(B18*E18*F18)+(B18*E18*G18)+(B18*E18*H18)</f>
        <v>0</v>
      </c>
      <c r="J18" s="97"/>
      <c r="K18" s="97"/>
      <c r="L18" s="14"/>
      <c r="M18" s="14"/>
      <c r="N18" s="6"/>
      <c r="O18" s="149" t="s">
        <v>118</v>
      </c>
      <c r="P18" s="148">
        <f t="shared" si="5"/>
        <v>0</v>
      </c>
      <c r="Q18" s="148">
        <f t="shared" si="5"/>
        <v>0</v>
      </c>
      <c r="R18" s="148">
        <f t="shared" si="5"/>
        <v>0</v>
      </c>
      <c r="S18" s="5"/>
      <c r="T18" s="1"/>
    </row>
    <row r="19" spans="1:20" ht="12" customHeight="1" x14ac:dyDescent="0.2">
      <c r="A19" s="18" t="s">
        <v>8</v>
      </c>
      <c r="B19" s="83"/>
      <c r="C19" s="7" t="s">
        <v>86</v>
      </c>
      <c r="D19" s="47">
        <f>'Year 3'!D19*1.03</f>
        <v>0</v>
      </c>
      <c r="E19" s="60">
        <f t="shared" si="6"/>
        <v>0</v>
      </c>
      <c r="F19" s="79"/>
      <c r="G19" s="80"/>
      <c r="H19" s="81"/>
      <c r="I19" s="217">
        <f t="shared" ref="I19:I26" si="8">SUM(B19*E19*F19)+(B19*E19*G19)+(B19*E19*H19)</f>
        <v>0</v>
      </c>
      <c r="J19" s="97"/>
      <c r="K19" s="97"/>
      <c r="L19" s="14"/>
      <c r="M19" s="14"/>
      <c r="N19" s="6"/>
      <c r="O19" s="149" t="s">
        <v>119</v>
      </c>
      <c r="P19" s="148">
        <f t="shared" si="5"/>
        <v>0</v>
      </c>
      <c r="Q19" s="148">
        <f t="shared" si="5"/>
        <v>0</v>
      </c>
      <c r="R19" s="148">
        <f t="shared" si="5"/>
        <v>0</v>
      </c>
      <c r="S19" s="5"/>
      <c r="T19" s="1"/>
    </row>
    <row r="20" spans="1:20" ht="12" customHeight="1" x14ac:dyDescent="0.2">
      <c r="A20" s="18" t="s">
        <v>8</v>
      </c>
      <c r="B20" s="83"/>
      <c r="C20" s="7" t="s">
        <v>4</v>
      </c>
      <c r="D20" s="47">
        <f>'Year 3'!D20*1.03</f>
        <v>0</v>
      </c>
      <c r="E20" s="60">
        <f t="shared" ref="E20:E26" si="9">D20/12</f>
        <v>0</v>
      </c>
      <c r="F20" s="79"/>
      <c r="G20" s="80"/>
      <c r="H20" s="81"/>
      <c r="I20" s="217">
        <f t="shared" si="8"/>
        <v>0</v>
      </c>
      <c r="J20" s="97"/>
      <c r="K20" s="97"/>
      <c r="L20" s="14"/>
      <c r="M20" s="14"/>
      <c r="N20" s="6"/>
      <c r="O20" s="149" t="s">
        <v>120</v>
      </c>
      <c r="P20" s="148">
        <f>I32</f>
        <v>0</v>
      </c>
      <c r="Q20" s="148">
        <f>J32</f>
        <v>0</v>
      </c>
      <c r="R20" s="148">
        <f>K32</f>
        <v>0</v>
      </c>
      <c r="S20" s="5"/>
      <c r="T20" s="1"/>
    </row>
    <row r="21" spans="1:20" s="1" customFormat="1" ht="12" customHeight="1" x14ac:dyDescent="0.2">
      <c r="A21" s="18" t="s">
        <v>8</v>
      </c>
      <c r="B21" s="83"/>
      <c r="C21" s="7" t="s">
        <v>89</v>
      </c>
      <c r="D21" s="47">
        <f>'Year 3'!D21</f>
        <v>0</v>
      </c>
      <c r="E21" s="85">
        <f>D21/9</f>
        <v>0</v>
      </c>
      <c r="F21" s="45"/>
      <c r="G21" s="80"/>
      <c r="H21" s="81"/>
      <c r="I21" s="217">
        <f>SUM(B21*E21*F21)+(B21*E21*G21)+(B21*E21*H21)</f>
        <v>0</v>
      </c>
      <c r="J21" s="96"/>
      <c r="K21" s="96"/>
      <c r="L21" s="5"/>
      <c r="M21" s="5"/>
      <c r="N21" s="4"/>
      <c r="O21" s="149" t="s">
        <v>121</v>
      </c>
      <c r="P21" s="148">
        <f>SUM(I56,I42,I57)</f>
        <v>0</v>
      </c>
      <c r="Q21" s="148">
        <f>SUM(J56,J42,J57)</f>
        <v>0</v>
      </c>
      <c r="R21" s="148">
        <f>SUM(K56,K42,K57)</f>
        <v>0</v>
      </c>
      <c r="S21" s="5"/>
    </row>
    <row r="22" spans="1:20" s="1" customFormat="1" ht="12" customHeight="1" thickBot="1" x14ac:dyDescent="0.25">
      <c r="A22" s="18" t="s">
        <v>8</v>
      </c>
      <c r="B22" s="83"/>
      <c r="C22" s="7" t="s">
        <v>90</v>
      </c>
      <c r="D22" s="47">
        <f>'Year 3'!D22</f>
        <v>0</v>
      </c>
      <c r="E22" s="85">
        <f>D22/9</f>
        <v>0</v>
      </c>
      <c r="F22" s="45"/>
      <c r="G22" s="80"/>
      <c r="H22" s="81"/>
      <c r="I22" s="217">
        <f t="shared" ref="I22:I23" si="10">SUM(B22*E22*F22)+(B22*E22*G22)+(B22*E22*H22)</f>
        <v>0</v>
      </c>
      <c r="J22" s="96"/>
      <c r="K22" s="96"/>
      <c r="L22" s="5"/>
      <c r="M22" s="5"/>
      <c r="N22" s="4"/>
      <c r="O22" s="152" t="s">
        <v>122</v>
      </c>
      <c r="P22" s="204">
        <f>I50</f>
        <v>0</v>
      </c>
      <c r="Q22" s="204">
        <f>J50</f>
        <v>0</v>
      </c>
      <c r="R22" s="204">
        <f>K50</f>
        <v>0</v>
      </c>
      <c r="S22" s="5"/>
    </row>
    <row r="23" spans="1:20" s="1" customFormat="1" ht="12" customHeight="1" thickBot="1" x14ac:dyDescent="0.25">
      <c r="A23" s="18" t="s">
        <v>8</v>
      </c>
      <c r="B23" s="83"/>
      <c r="C23" s="7" t="s">
        <v>91</v>
      </c>
      <c r="D23" s="84"/>
      <c r="E23" s="85"/>
      <c r="F23" s="45"/>
      <c r="G23" s="80"/>
      <c r="H23" s="81"/>
      <c r="I23" s="217">
        <f t="shared" si="10"/>
        <v>0</v>
      </c>
      <c r="J23" s="96"/>
      <c r="K23" s="96"/>
      <c r="L23" s="5"/>
      <c r="M23" s="5"/>
      <c r="N23" s="4"/>
      <c r="O23" s="206" t="s">
        <v>123</v>
      </c>
      <c r="P23" s="211">
        <f>SUM(P15:P22)</f>
        <v>0</v>
      </c>
      <c r="Q23" s="211">
        <f>SUM(Q15:Q22)</f>
        <v>0</v>
      </c>
      <c r="R23" s="211">
        <f>SUM(R15:R22)</f>
        <v>0</v>
      </c>
      <c r="S23" s="5"/>
    </row>
    <row r="24" spans="1:20" s="1" customFormat="1" ht="12" customHeight="1" x14ac:dyDescent="0.2">
      <c r="A24" s="18" t="s">
        <v>8</v>
      </c>
      <c r="B24" s="83"/>
      <c r="C24" s="7" t="s">
        <v>3</v>
      </c>
      <c r="D24" s="84"/>
      <c r="E24" s="85">
        <f t="shared" ref="E24" si="11">D24/9</f>
        <v>0</v>
      </c>
      <c r="F24" s="45"/>
      <c r="G24" s="80"/>
      <c r="H24" s="81"/>
      <c r="I24" s="217">
        <f t="shared" si="8"/>
        <v>0</v>
      </c>
      <c r="J24" s="96"/>
      <c r="K24" s="96"/>
      <c r="L24" s="5"/>
      <c r="M24" s="5"/>
      <c r="N24" s="4"/>
      <c r="O24" s="210" t="s">
        <v>124</v>
      </c>
      <c r="P24" s="203"/>
      <c r="Q24" s="203"/>
      <c r="R24" s="203"/>
      <c r="S24" s="5"/>
    </row>
    <row r="25" spans="1:20" s="1" customFormat="1" ht="12" customHeight="1" thickBot="1" x14ac:dyDescent="0.25">
      <c r="A25" s="18" t="s">
        <v>8</v>
      </c>
      <c r="B25" s="83"/>
      <c r="C25" s="7" t="s">
        <v>53</v>
      </c>
      <c r="D25" s="84"/>
      <c r="E25" s="85">
        <f t="shared" si="9"/>
        <v>0</v>
      </c>
      <c r="F25" s="79"/>
      <c r="G25" s="93"/>
      <c r="H25" s="94"/>
      <c r="I25" s="217">
        <f t="shared" si="8"/>
        <v>0</v>
      </c>
      <c r="J25" s="96"/>
      <c r="K25" s="96"/>
      <c r="L25" s="5"/>
      <c r="M25" s="5"/>
      <c r="N25" s="4"/>
      <c r="O25" s="201" t="s">
        <v>125</v>
      </c>
      <c r="P25" s="147">
        <f t="shared" ref="P25:R26" si="12">I62</f>
        <v>0</v>
      </c>
      <c r="Q25" s="147">
        <f t="shared" si="12"/>
        <v>0</v>
      </c>
      <c r="R25" s="147">
        <f t="shared" si="12"/>
        <v>0</v>
      </c>
      <c r="S25" s="5"/>
    </row>
    <row r="26" spans="1:20" s="1" customFormat="1" ht="12" customHeight="1" thickBot="1" x14ac:dyDescent="0.25">
      <c r="A26" s="135" t="s">
        <v>8</v>
      </c>
      <c r="B26" s="136"/>
      <c r="C26" s="137" t="s">
        <v>54</v>
      </c>
      <c r="D26" s="138"/>
      <c r="E26" s="127">
        <f t="shared" si="9"/>
        <v>0</v>
      </c>
      <c r="F26" s="139"/>
      <c r="G26" s="122"/>
      <c r="H26" s="140"/>
      <c r="I26" s="218">
        <f t="shared" si="8"/>
        <v>0</v>
      </c>
      <c r="J26" s="123"/>
      <c r="K26" s="123"/>
      <c r="L26" s="5"/>
      <c r="M26" s="5"/>
      <c r="O26" s="180" t="s">
        <v>126</v>
      </c>
      <c r="P26" s="212">
        <f t="shared" si="12"/>
        <v>0</v>
      </c>
      <c r="Q26" s="212">
        <f t="shared" si="12"/>
        <v>0</v>
      </c>
      <c r="R26" s="212">
        <f t="shared" si="12"/>
        <v>0</v>
      </c>
      <c r="S26" s="151">
        <f>SUM(P26:R26)</f>
        <v>0</v>
      </c>
    </row>
    <row r="27" spans="1:20" s="1" customFormat="1" ht="12" customHeight="1" thickBot="1" x14ac:dyDescent="0.25">
      <c r="A27" s="284" t="s">
        <v>79</v>
      </c>
      <c r="B27" s="285"/>
      <c r="C27" s="285"/>
      <c r="D27" s="145"/>
      <c r="E27" s="145"/>
      <c r="F27" s="145"/>
      <c r="G27" s="145"/>
      <c r="H27" s="145"/>
      <c r="I27" s="146">
        <f>SUM(I17:I26)</f>
        <v>0</v>
      </c>
      <c r="J27" s="146">
        <f>SUM(J17:J26)</f>
        <v>0</v>
      </c>
      <c r="K27" s="146">
        <f>SUM(K17:K26)</f>
        <v>0</v>
      </c>
      <c r="L27" s="5"/>
      <c r="M27" s="5"/>
      <c r="O27" s="82"/>
      <c r="P27" s="82"/>
      <c r="Q27" s="82"/>
      <c r="R27" s="82"/>
      <c r="S27" s="2"/>
      <c r="T27" s="2"/>
    </row>
    <row r="28" spans="1:20" ht="12" customHeight="1" thickBot="1" x14ac:dyDescent="0.25">
      <c r="A28" s="292">
        <f>'Year 3'!A28+2%</f>
        <v>0.42299999999999999</v>
      </c>
      <c r="B28" s="293"/>
      <c r="C28" s="294" t="s">
        <v>83</v>
      </c>
      <c r="D28" s="294"/>
      <c r="E28" s="294"/>
      <c r="F28" s="294"/>
      <c r="G28" s="294"/>
      <c r="H28" s="295"/>
      <c r="I28" s="146">
        <f>(((I16+I18+I19+I20+I25)*A28))</f>
        <v>0</v>
      </c>
      <c r="J28" s="146">
        <f>(((J16+J18+J19+J20+J25)*A28))</f>
        <v>0</v>
      </c>
      <c r="K28" s="146">
        <f>(((K16+K18+K19+K20+K25)*A28))</f>
        <v>0</v>
      </c>
      <c r="L28" s="14"/>
      <c r="M28" s="14"/>
      <c r="O28" s="82"/>
      <c r="P28" s="82"/>
      <c r="Q28" s="82"/>
      <c r="R28" s="82"/>
    </row>
    <row r="29" spans="1:20" ht="12" customHeight="1" thickBot="1" x14ac:dyDescent="0.25">
      <c r="A29" s="327" t="s">
        <v>85</v>
      </c>
      <c r="B29" s="328"/>
      <c r="C29" s="328"/>
      <c r="D29" s="164"/>
      <c r="E29" s="164"/>
      <c r="F29" s="164"/>
      <c r="G29" s="164"/>
      <c r="H29" s="164"/>
      <c r="I29" s="165">
        <f>I28+I27+I16</f>
        <v>0</v>
      </c>
      <c r="J29" s="165">
        <f>J28+J27+J16</f>
        <v>0</v>
      </c>
      <c r="K29" s="165">
        <f>K28+K27+K16</f>
        <v>0</v>
      </c>
      <c r="L29" s="166"/>
      <c r="M29" s="166"/>
      <c r="N29" s="166"/>
    </row>
    <row r="30" spans="1:20" s="3" customFormat="1" ht="12" customHeight="1" x14ac:dyDescent="0.2">
      <c r="A30" s="375" t="s">
        <v>72</v>
      </c>
      <c r="B30" s="376"/>
      <c r="C30" s="376"/>
      <c r="D30" s="376"/>
      <c r="E30" s="376"/>
      <c r="F30" s="376"/>
      <c r="G30" s="376"/>
      <c r="H30" s="377"/>
      <c r="I30" s="388"/>
      <c r="J30" s="388"/>
      <c r="K30" s="388"/>
      <c r="L30" s="11"/>
      <c r="M30" s="11"/>
      <c r="O30" s="2"/>
      <c r="P30" s="2"/>
      <c r="Q30" s="2"/>
      <c r="R30" s="2"/>
      <c r="S30" s="2"/>
      <c r="T30" s="2"/>
    </row>
    <row r="31" spans="1:20" ht="12" customHeight="1" thickBot="1" x14ac:dyDescent="0.25">
      <c r="A31" s="378"/>
      <c r="B31" s="379"/>
      <c r="C31" s="379"/>
      <c r="D31" s="379"/>
      <c r="E31" s="379"/>
      <c r="F31" s="379"/>
      <c r="G31" s="379"/>
      <c r="H31" s="380"/>
      <c r="I31" s="389"/>
      <c r="J31" s="389"/>
      <c r="K31" s="389"/>
      <c r="L31" s="14"/>
      <c r="M31" s="14"/>
      <c r="O31" s="1"/>
      <c r="P31" s="1"/>
      <c r="Q31" s="1"/>
      <c r="R31" s="1"/>
      <c r="S31" s="1"/>
      <c r="T31" s="1"/>
    </row>
    <row r="32" spans="1:20" s="1" customFormat="1" ht="12" customHeight="1" thickBot="1" x14ac:dyDescent="0.25">
      <c r="A32" s="288" t="s">
        <v>0</v>
      </c>
      <c r="B32" s="289"/>
      <c r="C32" s="289"/>
      <c r="D32" s="289"/>
      <c r="E32" s="289"/>
      <c r="F32" s="289"/>
      <c r="G32" s="289"/>
      <c r="H32" s="290"/>
      <c r="I32" s="178"/>
      <c r="J32" s="178"/>
      <c r="K32" s="178"/>
      <c r="L32" s="5"/>
      <c r="M32" s="5"/>
    </row>
    <row r="33" spans="1:20" ht="12" customHeight="1" x14ac:dyDescent="0.2">
      <c r="A33" s="286" t="s">
        <v>9</v>
      </c>
      <c r="B33" s="287"/>
      <c r="C33" s="287"/>
      <c r="D33" s="287"/>
      <c r="E33" s="287"/>
      <c r="F33" s="287"/>
      <c r="G33" s="287"/>
      <c r="H33" s="287"/>
      <c r="I33" s="35"/>
      <c r="J33" s="35"/>
      <c r="K33" s="35"/>
      <c r="L33" s="14"/>
      <c r="M33" s="14"/>
      <c r="O33" s="1"/>
      <c r="P33" s="1"/>
      <c r="Q33" s="1"/>
      <c r="R33" s="1"/>
      <c r="S33" s="1"/>
      <c r="T33" s="1"/>
    </row>
    <row r="34" spans="1:20" s="1" customFormat="1" ht="12" customHeight="1" x14ac:dyDescent="0.2">
      <c r="A34" s="19"/>
      <c r="B34" s="291" t="s">
        <v>56</v>
      </c>
      <c r="C34" s="291"/>
      <c r="D34" s="291"/>
      <c r="E34" s="291"/>
      <c r="F34" s="291"/>
      <c r="G34" s="291"/>
      <c r="H34" s="291"/>
      <c r="I34" s="96"/>
      <c r="J34" s="96"/>
      <c r="K34" s="96"/>
      <c r="L34" s="5"/>
      <c r="M34" s="5"/>
    </row>
    <row r="35" spans="1:20" s="1" customFormat="1" ht="12" customHeight="1" thickBot="1" x14ac:dyDescent="0.25">
      <c r="A35" s="169"/>
      <c r="B35" s="338" t="s">
        <v>11</v>
      </c>
      <c r="C35" s="338"/>
      <c r="D35" s="338"/>
      <c r="E35" s="338"/>
      <c r="F35" s="338"/>
      <c r="G35" s="338"/>
      <c r="H35" s="338"/>
      <c r="I35" s="123"/>
      <c r="J35" s="123"/>
      <c r="K35" s="123"/>
      <c r="L35" s="5"/>
      <c r="M35" s="5"/>
    </row>
    <row r="36" spans="1:20" s="1" customFormat="1" ht="12" customHeight="1" thickBot="1" x14ac:dyDescent="0.25">
      <c r="A36" s="327" t="s">
        <v>84</v>
      </c>
      <c r="B36" s="328"/>
      <c r="C36" s="328"/>
      <c r="D36" s="328"/>
      <c r="E36" s="328"/>
      <c r="F36" s="328"/>
      <c r="G36" s="328"/>
      <c r="H36" s="329"/>
      <c r="I36" s="158">
        <f>SUM(I34:I35)</f>
        <v>0</v>
      </c>
      <c r="J36" s="158">
        <f>SUM(J34:J35)</f>
        <v>0</v>
      </c>
      <c r="K36" s="158">
        <f>SUM(K34:K35)</f>
        <v>0</v>
      </c>
      <c r="L36" s="184"/>
      <c r="M36" s="184"/>
      <c r="N36" s="184"/>
    </row>
    <row r="37" spans="1:20" ht="12" customHeight="1" x14ac:dyDescent="0.2">
      <c r="A37" s="354" t="s">
        <v>12</v>
      </c>
      <c r="B37" s="355"/>
      <c r="C37" s="355"/>
      <c r="D37" s="355"/>
      <c r="E37" s="355"/>
      <c r="F37" s="355"/>
      <c r="G37" s="355"/>
      <c r="H37" s="355"/>
      <c r="I37" s="188"/>
      <c r="J37" s="189"/>
      <c r="K37" s="187"/>
      <c r="L37" s="14"/>
      <c r="M37" s="14"/>
      <c r="O37" s="1"/>
      <c r="P37" s="1"/>
      <c r="Q37" s="1"/>
      <c r="R37" s="1"/>
      <c r="S37" s="1"/>
      <c r="T37" s="1"/>
    </row>
    <row r="38" spans="1:20" ht="12" customHeight="1" x14ac:dyDescent="0.2">
      <c r="A38" s="17"/>
      <c r="B38" s="7" t="s">
        <v>95</v>
      </c>
      <c r="C38" s="7"/>
      <c r="D38" s="185"/>
      <c r="E38" s="7" t="s">
        <v>96</v>
      </c>
      <c r="F38" s="186"/>
      <c r="G38" s="186" t="s">
        <v>97</v>
      </c>
      <c r="H38" s="7"/>
      <c r="I38" s="190">
        <f>D38*F38</f>
        <v>0</v>
      </c>
      <c r="J38" s="191"/>
      <c r="K38" s="191"/>
      <c r="L38" s="166"/>
      <c r="M38" s="166"/>
      <c r="N38" s="166"/>
    </row>
    <row r="39" spans="1:20" ht="12" customHeight="1" x14ac:dyDescent="0.2">
      <c r="A39" s="20"/>
      <c r="B39" s="359" t="s">
        <v>13</v>
      </c>
      <c r="C39" s="359"/>
      <c r="D39" s="359"/>
      <c r="E39" s="359"/>
      <c r="F39" s="359"/>
      <c r="G39" s="359"/>
      <c r="H39" s="359"/>
      <c r="I39" s="191"/>
      <c r="J39" s="191"/>
      <c r="K39" s="191"/>
      <c r="L39" s="14"/>
      <c r="M39" s="14"/>
      <c r="O39" s="166"/>
      <c r="P39" s="166"/>
      <c r="Q39" s="166"/>
      <c r="R39" s="166"/>
      <c r="S39" s="166"/>
      <c r="T39" s="166"/>
    </row>
    <row r="40" spans="1:20" ht="12" customHeight="1" x14ac:dyDescent="0.2">
      <c r="A40" s="17"/>
      <c r="B40" s="291" t="s">
        <v>14</v>
      </c>
      <c r="C40" s="291"/>
      <c r="D40" s="291"/>
      <c r="E40" s="291"/>
      <c r="F40" s="291"/>
      <c r="G40" s="291"/>
      <c r="H40" s="291"/>
      <c r="I40" s="191"/>
      <c r="J40" s="191"/>
      <c r="K40" s="191"/>
      <c r="L40" s="14"/>
      <c r="M40" s="14"/>
      <c r="O40" s="3"/>
      <c r="P40" s="3"/>
      <c r="Q40" s="3"/>
      <c r="R40" s="3"/>
      <c r="S40" s="3"/>
      <c r="T40" s="3"/>
    </row>
    <row r="41" spans="1:20" ht="12" customHeight="1" thickBot="1" x14ac:dyDescent="0.25">
      <c r="A41" s="29"/>
      <c r="B41" s="338" t="s">
        <v>15</v>
      </c>
      <c r="C41" s="338"/>
      <c r="D41" s="338"/>
      <c r="E41" s="338"/>
      <c r="F41" s="338"/>
      <c r="G41" s="338"/>
      <c r="H41" s="338"/>
      <c r="I41" s="192"/>
      <c r="J41" s="192"/>
      <c r="K41" s="192"/>
      <c r="L41" s="14"/>
      <c r="M41" s="14"/>
    </row>
    <row r="42" spans="1:20" ht="12" customHeight="1" thickBot="1" x14ac:dyDescent="0.25">
      <c r="A42" s="349" t="s">
        <v>27</v>
      </c>
      <c r="B42" s="350"/>
      <c r="C42" s="350"/>
      <c r="D42" s="350"/>
      <c r="E42" s="350"/>
      <c r="F42" s="350"/>
      <c r="G42" s="350"/>
      <c r="H42" s="351"/>
      <c r="I42" s="193">
        <f>SUM(I38:I41)</f>
        <v>0</v>
      </c>
      <c r="J42" s="193">
        <f>SUM(J38:J41)</f>
        <v>0</v>
      </c>
      <c r="K42" s="193">
        <f>SUM(K38:K41)</f>
        <v>0</v>
      </c>
      <c r="L42" s="14"/>
      <c r="M42" s="14"/>
      <c r="O42" s="1"/>
      <c r="P42" s="1"/>
      <c r="Q42" s="1"/>
      <c r="R42" s="1"/>
      <c r="S42" s="1"/>
      <c r="T42" s="1"/>
    </row>
    <row r="43" spans="1:20" ht="12" customHeight="1" x14ac:dyDescent="0.2">
      <c r="A43" s="354" t="s">
        <v>30</v>
      </c>
      <c r="B43" s="355"/>
      <c r="C43" s="355"/>
      <c r="D43" s="355"/>
      <c r="E43" s="355"/>
      <c r="F43" s="355"/>
      <c r="G43" s="355"/>
      <c r="H43" s="355"/>
      <c r="I43" s="35"/>
      <c r="J43" s="35"/>
      <c r="K43" s="35"/>
      <c r="L43" s="166"/>
      <c r="M43" s="166"/>
      <c r="N43" s="166"/>
    </row>
    <row r="44" spans="1:20" ht="12" customHeight="1" x14ac:dyDescent="0.2">
      <c r="A44" s="19"/>
      <c r="B44" s="7" t="s">
        <v>98</v>
      </c>
      <c r="C44" s="186"/>
      <c r="D44" s="44" t="s">
        <v>99</v>
      </c>
      <c r="E44" s="352"/>
      <c r="F44" s="352"/>
      <c r="G44" s="352"/>
      <c r="H44" s="353"/>
      <c r="I44" s="98">
        <f>IF(E44&lt;=25000,+E44,25000)</f>
        <v>0</v>
      </c>
      <c r="J44" s="194"/>
      <c r="K44" s="194"/>
      <c r="L44" s="166"/>
      <c r="M44" s="166"/>
      <c r="N44" s="166"/>
      <c r="O44" s="1"/>
      <c r="P44" s="1"/>
      <c r="Q44" s="1"/>
      <c r="R44" s="1"/>
      <c r="S44" s="1"/>
      <c r="T44" s="1"/>
    </row>
    <row r="45" spans="1:20" ht="12" customHeight="1" x14ac:dyDescent="0.2">
      <c r="A45" s="19"/>
      <c r="B45" s="7" t="s">
        <v>100</v>
      </c>
      <c r="C45" s="186"/>
      <c r="D45" s="44" t="s">
        <v>99</v>
      </c>
      <c r="E45" s="352"/>
      <c r="F45" s="352"/>
      <c r="G45" s="352"/>
      <c r="H45" s="353"/>
      <c r="I45" s="98">
        <f t="shared" ref="I45:I48" si="13">IF(E45&lt;=25000,+E45,25000)</f>
        <v>0</v>
      </c>
      <c r="J45" s="194"/>
      <c r="K45" s="194"/>
      <c r="L45" s="166"/>
      <c r="M45" s="166"/>
      <c r="N45" s="166"/>
      <c r="O45" s="1"/>
      <c r="P45" s="1"/>
      <c r="Q45" s="1"/>
      <c r="R45" s="1"/>
      <c r="S45" s="1"/>
      <c r="T45" s="1"/>
    </row>
    <row r="46" spans="1:20" ht="12" customHeight="1" x14ac:dyDescent="0.2">
      <c r="A46" s="19"/>
      <c r="B46" s="7" t="s">
        <v>101</v>
      </c>
      <c r="C46" s="186"/>
      <c r="D46" s="44" t="s">
        <v>99</v>
      </c>
      <c r="E46" s="352"/>
      <c r="F46" s="352"/>
      <c r="G46" s="352"/>
      <c r="H46" s="353"/>
      <c r="I46" s="98">
        <f t="shared" si="13"/>
        <v>0</v>
      </c>
      <c r="J46" s="194"/>
      <c r="K46" s="194"/>
      <c r="L46" s="166"/>
      <c r="M46" s="166"/>
      <c r="N46" s="166"/>
      <c r="O46" s="184"/>
      <c r="P46" s="184"/>
      <c r="Q46" s="184"/>
      <c r="R46" s="184"/>
      <c r="S46" s="184"/>
      <c r="T46" s="1"/>
    </row>
    <row r="47" spans="1:20" ht="12" customHeight="1" x14ac:dyDescent="0.2">
      <c r="A47" s="19"/>
      <c r="B47" s="7" t="s">
        <v>102</v>
      </c>
      <c r="C47" s="186"/>
      <c r="D47" s="44" t="s">
        <v>99</v>
      </c>
      <c r="E47" s="352"/>
      <c r="F47" s="352"/>
      <c r="G47" s="352"/>
      <c r="H47" s="353"/>
      <c r="I47" s="98">
        <f t="shared" si="13"/>
        <v>0</v>
      </c>
      <c r="J47" s="194"/>
      <c r="K47" s="194"/>
      <c r="L47" s="166"/>
      <c r="M47" s="166"/>
      <c r="N47" s="166"/>
    </row>
    <row r="48" spans="1:20" ht="12" customHeight="1" x14ac:dyDescent="0.2">
      <c r="A48" s="19"/>
      <c r="B48" s="7" t="s">
        <v>103</v>
      </c>
      <c r="C48" s="186"/>
      <c r="D48" s="44" t="s">
        <v>99</v>
      </c>
      <c r="E48" s="352"/>
      <c r="F48" s="352"/>
      <c r="G48" s="352"/>
      <c r="H48" s="353"/>
      <c r="I48" s="98">
        <f t="shared" si="13"/>
        <v>0</v>
      </c>
      <c r="J48" s="194"/>
      <c r="K48" s="194"/>
      <c r="L48" s="166"/>
      <c r="M48" s="166"/>
      <c r="N48" s="166"/>
      <c r="O48" s="166"/>
      <c r="P48" s="166"/>
      <c r="Q48" s="166"/>
      <c r="R48" s="166"/>
      <c r="S48" s="166"/>
    </row>
    <row r="49" spans="1:20" ht="12" customHeight="1" thickBot="1" x14ac:dyDescent="0.25">
      <c r="A49" s="195"/>
      <c r="B49" s="196" t="s">
        <v>45</v>
      </c>
      <c r="C49" s="197"/>
      <c r="D49" s="198"/>
      <c r="E49" s="198"/>
      <c r="F49" s="198"/>
      <c r="G49" s="198"/>
      <c r="H49" s="198"/>
      <c r="I49" s="199">
        <f>SUM(E44:E48)-SUM(I44:I48)</f>
        <v>0</v>
      </c>
      <c r="J49" s="194"/>
      <c r="K49" s="194"/>
      <c r="L49" s="166"/>
      <c r="M49" s="166"/>
      <c r="N49" s="166"/>
    </row>
    <row r="50" spans="1:20" ht="12" customHeight="1" thickBot="1" x14ac:dyDescent="0.25">
      <c r="A50" s="327" t="s">
        <v>29</v>
      </c>
      <c r="B50" s="328"/>
      <c r="C50" s="328"/>
      <c r="D50" s="200"/>
      <c r="E50" s="200"/>
      <c r="F50" s="200"/>
      <c r="G50" s="200"/>
      <c r="H50" s="200"/>
      <c r="I50" s="165">
        <f>SUM(I44:I49)</f>
        <v>0</v>
      </c>
      <c r="J50" s="165">
        <f>SUM(J44:J49)</f>
        <v>0</v>
      </c>
      <c r="K50" s="165">
        <f>SUM(K44:K49)</f>
        <v>0</v>
      </c>
      <c r="L50" s="166"/>
      <c r="M50" s="166"/>
      <c r="N50" s="166"/>
    </row>
    <row r="51" spans="1:20" s="3" customFormat="1" ht="12" customHeight="1" x14ac:dyDescent="0.2">
      <c r="A51" s="286" t="s">
        <v>16</v>
      </c>
      <c r="B51" s="347"/>
      <c r="C51" s="347"/>
      <c r="D51" s="347"/>
      <c r="E51" s="347"/>
      <c r="F51" s="347"/>
      <c r="G51" s="347"/>
      <c r="H51" s="348"/>
      <c r="I51" s="34"/>
      <c r="J51" s="34"/>
      <c r="K51" s="34"/>
      <c r="L51" s="11"/>
      <c r="M51" s="11"/>
      <c r="O51" s="2"/>
      <c r="P51" s="2"/>
      <c r="Q51" s="2"/>
      <c r="R51" s="2"/>
      <c r="S51" s="2"/>
      <c r="T51" s="2"/>
    </row>
    <row r="52" spans="1:20" ht="12" customHeight="1" x14ac:dyDescent="0.2">
      <c r="A52" s="17"/>
      <c r="B52" s="291" t="s">
        <v>68</v>
      </c>
      <c r="C52" s="291"/>
      <c r="D52" s="291"/>
      <c r="E52" s="291"/>
      <c r="F52" s="291"/>
      <c r="G52" s="291"/>
      <c r="H52" s="291"/>
      <c r="I52" s="97"/>
      <c r="J52" s="97"/>
      <c r="K52" s="97"/>
      <c r="L52" s="14"/>
      <c r="M52" s="14"/>
    </row>
    <row r="53" spans="1:20" ht="12" customHeight="1" x14ac:dyDescent="0.2">
      <c r="A53" s="17"/>
      <c r="B53" s="291" t="s">
        <v>104</v>
      </c>
      <c r="C53" s="291"/>
      <c r="D53" s="291"/>
      <c r="E53" s="291"/>
      <c r="F53" s="291"/>
      <c r="G53" s="291"/>
      <c r="H53" s="291"/>
      <c r="I53" s="97"/>
      <c r="J53" s="97"/>
      <c r="K53" s="97"/>
      <c r="L53" s="14"/>
      <c r="M53" s="14"/>
      <c r="O53" s="166"/>
      <c r="P53" s="166"/>
      <c r="Q53" s="166"/>
      <c r="R53" s="166"/>
      <c r="S53" s="166"/>
    </row>
    <row r="54" spans="1:20" ht="12" customHeight="1" x14ac:dyDescent="0.2">
      <c r="A54" s="17"/>
      <c r="B54" s="291" t="s">
        <v>105</v>
      </c>
      <c r="C54" s="291"/>
      <c r="D54" s="291"/>
      <c r="E54" s="291"/>
      <c r="F54" s="291"/>
      <c r="G54" s="291"/>
      <c r="H54" s="291"/>
      <c r="I54" s="97"/>
      <c r="J54" s="97"/>
      <c r="K54" s="97"/>
      <c r="L54" s="14"/>
      <c r="M54" s="14"/>
      <c r="O54" s="166"/>
      <c r="P54" s="166"/>
      <c r="Q54" s="166"/>
      <c r="R54" s="166"/>
      <c r="S54" s="166"/>
    </row>
    <row r="55" spans="1:20" ht="12" customHeight="1" x14ac:dyDescent="0.2">
      <c r="A55" s="17"/>
      <c r="B55" s="291" t="s">
        <v>106</v>
      </c>
      <c r="C55" s="291"/>
      <c r="D55" s="291"/>
      <c r="E55" s="291"/>
      <c r="F55" s="291"/>
      <c r="G55" s="291"/>
      <c r="H55" s="291"/>
      <c r="I55" s="97"/>
      <c r="J55" s="97"/>
      <c r="K55" s="97"/>
      <c r="L55" s="14"/>
      <c r="M55" s="14"/>
      <c r="O55" s="166"/>
      <c r="P55" s="166"/>
      <c r="Q55" s="166"/>
      <c r="R55" s="166"/>
      <c r="S55" s="166"/>
    </row>
    <row r="56" spans="1:20" ht="12" customHeight="1" x14ac:dyDescent="0.2">
      <c r="A56" s="17"/>
      <c r="B56" s="371" t="s">
        <v>75</v>
      </c>
      <c r="C56" s="371"/>
      <c r="D56" s="371"/>
      <c r="E56" s="371"/>
      <c r="F56" s="371"/>
      <c r="G56" s="371"/>
      <c r="H56" s="371"/>
      <c r="I56" s="104"/>
      <c r="J56" s="160"/>
      <c r="K56" s="160"/>
      <c r="L56" s="18" t="s">
        <v>87</v>
      </c>
      <c r="M56" s="14">
        <f>'Year 3'!M59</f>
        <v>2029</v>
      </c>
      <c r="N56" s="112">
        <f>'Year 3'!N59*1.05</f>
        <v>5510</v>
      </c>
      <c r="O56" s="166"/>
      <c r="P56" s="166"/>
      <c r="Q56" s="166"/>
      <c r="R56" s="166"/>
      <c r="S56" s="166"/>
    </row>
    <row r="57" spans="1:20" ht="12" customHeight="1" thickBot="1" x14ac:dyDescent="0.25">
      <c r="A57" s="29"/>
      <c r="B57" s="291" t="s">
        <v>32</v>
      </c>
      <c r="C57" s="291"/>
      <c r="D57" s="291"/>
      <c r="E57" s="291"/>
      <c r="F57" s="291"/>
      <c r="G57" s="291"/>
      <c r="H57" s="291"/>
      <c r="I57" s="98"/>
      <c r="J57" s="98"/>
      <c r="K57" s="98"/>
      <c r="L57" s="18" t="s">
        <v>88</v>
      </c>
      <c r="M57" s="14">
        <f>M56+1</f>
        <v>2030</v>
      </c>
      <c r="N57" s="112">
        <f>N56</f>
        <v>5510</v>
      </c>
      <c r="O57" s="166"/>
      <c r="P57" s="166"/>
      <c r="Q57" s="166"/>
      <c r="R57" s="166"/>
      <c r="S57" s="166"/>
    </row>
    <row r="58" spans="1:20" ht="12" customHeight="1" thickBot="1" x14ac:dyDescent="0.25">
      <c r="A58" s="327" t="s">
        <v>18</v>
      </c>
      <c r="B58" s="328"/>
      <c r="C58" s="328"/>
      <c r="D58" s="328"/>
      <c r="E58" s="328"/>
      <c r="F58" s="328"/>
      <c r="G58" s="328"/>
      <c r="H58" s="329"/>
      <c r="I58" s="153">
        <f>SUM(I52:I57)</f>
        <v>0</v>
      </c>
      <c r="J58" s="153">
        <f>SUM(J52:J57)</f>
        <v>0</v>
      </c>
      <c r="K58" s="153">
        <f>SUM(K52:K57)</f>
        <v>0</v>
      </c>
      <c r="L58" s="14"/>
      <c r="M58" s="14"/>
      <c r="O58" s="166"/>
      <c r="P58" s="166"/>
      <c r="Q58" s="166"/>
      <c r="R58" s="166"/>
      <c r="S58" s="166"/>
    </row>
    <row r="59" spans="1:20" ht="12" customHeight="1" thickBot="1" x14ac:dyDescent="0.25">
      <c r="A59" s="339" t="s">
        <v>17</v>
      </c>
      <c r="B59" s="340"/>
      <c r="C59" s="340"/>
      <c r="D59" s="340"/>
      <c r="E59" s="340"/>
      <c r="F59" s="340"/>
      <c r="G59" s="340"/>
      <c r="H59" s="340"/>
      <c r="I59" s="155">
        <f>SUM(I29+I32+I36+I58)</f>
        <v>0</v>
      </c>
      <c r="J59" s="155">
        <f>SUM(J27+J28+J32+J34+J35+J42+J50+J58)</f>
        <v>0</v>
      </c>
      <c r="K59" s="155">
        <f>SUM(K27+K28+K32+K34+K35+K42+K50+K58)</f>
        <v>0</v>
      </c>
      <c r="L59" s="14"/>
      <c r="M59" s="14"/>
      <c r="O59" s="166"/>
      <c r="P59" s="166"/>
      <c r="Q59" s="166"/>
      <c r="R59" s="166"/>
      <c r="S59" s="166"/>
    </row>
    <row r="60" spans="1:20" ht="20.25" customHeight="1" x14ac:dyDescent="0.2">
      <c r="A60" s="341" t="s">
        <v>80</v>
      </c>
      <c r="B60" s="342"/>
      <c r="C60" s="343"/>
      <c r="D60" s="26"/>
      <c r="E60" s="27" t="s">
        <v>1</v>
      </c>
      <c r="F60" s="62" t="s">
        <v>63</v>
      </c>
      <c r="G60" s="15" t="s">
        <v>2</v>
      </c>
      <c r="H60" s="30"/>
      <c r="I60" s="36"/>
      <c r="J60" s="36"/>
      <c r="K60" s="36"/>
      <c r="L60" s="14"/>
      <c r="M60" s="14"/>
      <c r="O60" s="3"/>
      <c r="P60" s="3"/>
      <c r="Q60" s="3"/>
      <c r="R60" s="3"/>
      <c r="S60" s="3"/>
      <c r="T60" s="3"/>
    </row>
    <row r="61" spans="1:20" ht="12" customHeight="1" x14ac:dyDescent="0.2">
      <c r="A61" s="344"/>
      <c r="B61" s="345"/>
      <c r="C61" s="346"/>
      <c r="D61" s="2" t="s">
        <v>94</v>
      </c>
      <c r="E61" s="183">
        <v>0.25</v>
      </c>
      <c r="F61" s="176">
        <f>SUM(I29)</f>
        <v>0</v>
      </c>
      <c r="G61" s="120">
        <f>E61*F61</f>
        <v>0</v>
      </c>
      <c r="H61" s="31"/>
      <c r="I61" s="37"/>
      <c r="J61" s="37"/>
      <c r="K61" s="37"/>
      <c r="L61" s="14"/>
      <c r="M61" s="14"/>
    </row>
    <row r="62" spans="1:20" ht="12" customHeight="1" thickBot="1" x14ac:dyDescent="0.25">
      <c r="A62" s="335" t="s">
        <v>81</v>
      </c>
      <c r="B62" s="336"/>
      <c r="C62" s="337"/>
      <c r="D62" s="28" t="s">
        <v>74</v>
      </c>
      <c r="E62" s="119">
        <f>'Year 3'!E64</f>
        <v>0.48</v>
      </c>
      <c r="F62" s="176">
        <f>(SUM(I59:J59))-(SUM(I42:J42,I32:J32,I50:J50,I56:J56))</f>
        <v>0</v>
      </c>
      <c r="G62" s="120">
        <f>E62*F62-G61</f>
        <v>0</v>
      </c>
      <c r="H62" s="32"/>
      <c r="I62" s="213">
        <f>G61</f>
        <v>0</v>
      </c>
      <c r="J62" s="156">
        <f>G62</f>
        <v>0</v>
      </c>
      <c r="K62" s="104"/>
      <c r="L62" s="14"/>
      <c r="M62" s="14"/>
    </row>
    <row r="63" spans="1:20" ht="12" customHeight="1" thickBot="1" x14ac:dyDescent="0.25">
      <c r="A63" s="339" t="s">
        <v>73</v>
      </c>
      <c r="B63" s="340"/>
      <c r="C63" s="340"/>
      <c r="D63" s="340"/>
      <c r="E63" s="340"/>
      <c r="F63" s="340"/>
      <c r="G63" s="340"/>
      <c r="H63" s="340"/>
      <c r="I63" s="155">
        <f>I59+I62</f>
        <v>0</v>
      </c>
      <c r="J63" s="155">
        <f>J59+J62</f>
        <v>0</v>
      </c>
      <c r="K63" s="155">
        <f>K59+K62</f>
        <v>0</v>
      </c>
      <c r="L63" s="170"/>
      <c r="M63" s="170"/>
    </row>
    <row r="64" spans="1:20" ht="11.25" customHeight="1" x14ac:dyDescent="0.2">
      <c r="A64" s="361" t="str">
        <f>'Year 1'!A66</f>
        <v>Note:  Permanent Equipment, Participant Support Costs, Subcontracts over $25,000, and Tuition are not included in the base for the indirect cost calculation.</v>
      </c>
      <c r="B64" s="361"/>
      <c r="C64" s="361"/>
      <c r="D64" s="361"/>
      <c r="E64" s="361"/>
      <c r="F64" s="361"/>
      <c r="G64" s="361"/>
      <c r="H64" s="361"/>
      <c r="I64" s="161"/>
      <c r="J64" s="25"/>
      <c r="K64" s="25"/>
    </row>
    <row r="65" spans="1:13" ht="11.25" customHeight="1" x14ac:dyDescent="0.2">
      <c r="A65" s="332"/>
      <c r="B65" s="332"/>
      <c r="C65" s="332"/>
      <c r="D65" s="332"/>
      <c r="E65" s="332"/>
      <c r="F65" s="332"/>
      <c r="G65" s="332"/>
      <c r="H65" s="332"/>
      <c r="I65" s="24"/>
      <c r="J65" s="25"/>
      <c r="K65" s="25"/>
    </row>
    <row r="66" spans="1:13" ht="11.25" customHeight="1" thickBot="1" x14ac:dyDescent="0.25">
      <c r="A66" s="332"/>
      <c r="B66" s="332"/>
      <c r="C66" s="332"/>
      <c r="D66" s="332"/>
      <c r="E66" s="332"/>
      <c r="F66" s="332"/>
      <c r="G66" s="332"/>
      <c r="H66" s="332"/>
      <c r="I66" s="24"/>
      <c r="J66" s="24"/>
      <c r="K66" s="24"/>
    </row>
    <row r="67" spans="1:13" ht="14" customHeight="1" x14ac:dyDescent="0.3">
      <c r="A67" s="325" t="s">
        <v>61</v>
      </c>
      <c r="B67" s="326"/>
      <c r="C67" s="326"/>
      <c r="D67" s="326"/>
      <c r="E67" s="326"/>
      <c r="F67" s="326"/>
      <c r="G67" s="326"/>
      <c r="H67" s="394"/>
      <c r="I67" s="395">
        <f>I63</f>
        <v>0</v>
      </c>
      <c r="J67" s="396"/>
      <c r="K67" s="397"/>
      <c r="L67" s="121" t="s">
        <v>77</v>
      </c>
      <c r="M67" s="121"/>
    </row>
    <row r="68" spans="1:13" ht="14" customHeight="1" x14ac:dyDescent="0.3">
      <c r="A68" s="319" t="s">
        <v>70</v>
      </c>
      <c r="B68" s="358"/>
      <c r="C68" s="358"/>
      <c r="D68" s="358"/>
      <c r="E68" s="358"/>
      <c r="F68" s="358"/>
      <c r="G68" s="358"/>
      <c r="H68" s="398"/>
      <c r="I68" s="399">
        <f>J63</f>
        <v>0</v>
      </c>
      <c r="J68" s="320"/>
      <c r="K68" s="400"/>
      <c r="L68" s="14"/>
      <c r="M68" s="14"/>
    </row>
    <row r="69" spans="1:13" ht="14" customHeight="1" x14ac:dyDescent="0.3">
      <c r="A69" s="319" t="s">
        <v>69</v>
      </c>
      <c r="B69" s="320"/>
      <c r="C69" s="320"/>
      <c r="D69" s="320"/>
      <c r="E69" s="320"/>
      <c r="F69" s="320"/>
      <c r="G69" s="320"/>
      <c r="H69" s="401"/>
      <c r="I69" s="399">
        <f>K63</f>
        <v>0</v>
      </c>
      <c r="J69" s="320"/>
      <c r="K69" s="400"/>
      <c r="L69" s="14"/>
      <c r="M69" s="14"/>
    </row>
    <row r="70" spans="1:13" ht="14" customHeight="1" thickBot="1" x14ac:dyDescent="0.35">
      <c r="A70" s="321" t="s">
        <v>62</v>
      </c>
      <c r="B70" s="322"/>
      <c r="C70" s="322"/>
      <c r="D70" s="322"/>
      <c r="E70" s="322"/>
      <c r="F70" s="322"/>
      <c r="G70" s="322"/>
      <c r="H70" s="390"/>
      <c r="I70" s="391">
        <f>SUM(I67:K69)</f>
        <v>0</v>
      </c>
      <c r="J70" s="392"/>
      <c r="K70" s="393"/>
      <c r="L70" s="14"/>
      <c r="M70" s="14"/>
    </row>
    <row r="71" spans="1:13" x14ac:dyDescent="0.2">
      <c r="K71" s="179" t="str">
        <f>'Year 1'!J73</f>
        <v>rev 09.18.25</v>
      </c>
    </row>
    <row r="72" spans="1:13" x14ac:dyDescent="0.2">
      <c r="K72" s="6"/>
    </row>
  </sheetData>
  <mergeCells count="71">
    <mergeCell ref="A65:H65"/>
    <mergeCell ref="A64:H64"/>
    <mergeCell ref="A68:H68"/>
    <mergeCell ref="I68:K68"/>
    <mergeCell ref="A69:H69"/>
    <mergeCell ref="I69:K69"/>
    <mergeCell ref="A66:H66"/>
    <mergeCell ref="B39:H39"/>
    <mergeCell ref="B40:H40"/>
    <mergeCell ref="B41:H41"/>
    <mergeCell ref="A70:H70"/>
    <mergeCell ref="I70:K70"/>
    <mergeCell ref="A42:H42"/>
    <mergeCell ref="A67:H67"/>
    <mergeCell ref="I67:K67"/>
    <mergeCell ref="B55:H55"/>
    <mergeCell ref="B56:H56"/>
    <mergeCell ref="B57:H57"/>
    <mergeCell ref="A58:H58"/>
    <mergeCell ref="A59:H59"/>
    <mergeCell ref="A60:C61"/>
    <mergeCell ref="A62:C62"/>
    <mergeCell ref="A63:H63"/>
    <mergeCell ref="B54:H54"/>
    <mergeCell ref="A43:H43"/>
    <mergeCell ref="E44:H44"/>
    <mergeCell ref="E45:H45"/>
    <mergeCell ref="E46:H46"/>
    <mergeCell ref="E47:H47"/>
    <mergeCell ref="E48:H48"/>
    <mergeCell ref="A50:C50"/>
    <mergeCell ref="A51:H51"/>
    <mergeCell ref="B52:H52"/>
    <mergeCell ref="B53:H53"/>
    <mergeCell ref="B35:H35"/>
    <mergeCell ref="A37:H37"/>
    <mergeCell ref="I30:I31"/>
    <mergeCell ref="J30:J31"/>
    <mergeCell ref="K30:K31"/>
    <mergeCell ref="A32:H32"/>
    <mergeCell ref="A36:H36"/>
    <mergeCell ref="A33:H33"/>
    <mergeCell ref="B34:H34"/>
    <mergeCell ref="A28:B28"/>
    <mergeCell ref="C28:H28"/>
    <mergeCell ref="A30:H31"/>
    <mergeCell ref="A29:C29"/>
    <mergeCell ref="R5:R6"/>
    <mergeCell ref="B6:C6"/>
    <mergeCell ref="B7:C7"/>
    <mergeCell ref="B8:C8"/>
    <mergeCell ref="B9:C9"/>
    <mergeCell ref="B10:C10"/>
    <mergeCell ref="A27:C27"/>
    <mergeCell ref="B11:C11"/>
    <mergeCell ref="B13:C13"/>
    <mergeCell ref="B12:C12"/>
    <mergeCell ref="B14:C14"/>
    <mergeCell ref="B15:C15"/>
    <mergeCell ref="A16:H16"/>
    <mergeCell ref="A17:C17"/>
    <mergeCell ref="A1:H1"/>
    <mergeCell ref="A2:H2"/>
    <mergeCell ref="A3:C3"/>
    <mergeCell ref="F3:H3"/>
    <mergeCell ref="I3:I4"/>
    <mergeCell ref="J3:J4"/>
    <mergeCell ref="Q5:Q6"/>
    <mergeCell ref="K3:K4"/>
    <mergeCell ref="B4:C4"/>
    <mergeCell ref="B5:C5"/>
  </mergeCells>
  <printOptions horizontalCentered="1"/>
  <pageMargins left="0.5" right="0.5" top="0.4" bottom="0.25" header="0.5" footer="0.5"/>
  <pageSetup scale="87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80"/>
  <sheetViews>
    <sheetView topLeftCell="A40" zoomScale="130" zoomScaleNormal="130" workbookViewId="0">
      <selection activeCell="I18" sqref="I18:I26"/>
    </sheetView>
  </sheetViews>
  <sheetFormatPr defaultColWidth="9.08984375" defaultRowHeight="9" x14ac:dyDescent="0.2"/>
  <cols>
    <col min="1" max="1" width="2.54296875" style="2" customWidth="1"/>
    <col min="2" max="2" width="3.453125" style="2" customWidth="1"/>
    <col min="3" max="3" width="43.453125" style="2" bestFit="1" customWidth="1"/>
    <col min="4" max="4" width="10.08984375" style="2" customWidth="1"/>
    <col min="5" max="5" width="8.36328125" style="2" customWidth="1"/>
    <col min="6" max="6" width="7.36328125" style="2" bestFit="1" customWidth="1"/>
    <col min="7" max="7" width="7.36328125" style="2" customWidth="1"/>
    <col min="8" max="8" width="5.6328125" style="2" customWidth="1"/>
    <col min="9" max="9" width="11.6328125" style="9" customWidth="1"/>
    <col min="10" max="11" width="11.6328125" style="2" customWidth="1"/>
    <col min="12" max="12" width="5.6328125" style="2" customWidth="1"/>
    <col min="13" max="13" width="4.453125" style="2" customWidth="1"/>
    <col min="14" max="14" width="6.54296875" style="2" customWidth="1"/>
    <col min="15" max="15" width="21.6328125" style="2" customWidth="1"/>
    <col min="16" max="18" width="16.6328125" style="2" customWidth="1"/>
    <col min="19" max="16384" width="9.08984375" style="2"/>
  </cols>
  <sheetData>
    <row r="1" spans="1:19" s="8" customFormat="1" ht="12.9" customHeight="1" x14ac:dyDescent="0.25">
      <c r="A1" s="303" t="str">
        <f>'Year 1'!A1:H1</f>
        <v>SPONSOR:  Louisiana Board of Regents (FY 25-26) RD RCS</v>
      </c>
      <c r="B1" s="303"/>
      <c r="C1" s="303"/>
      <c r="D1" s="303"/>
      <c r="E1" s="303"/>
      <c r="F1" s="303"/>
      <c r="G1" s="303"/>
      <c r="H1" s="303"/>
      <c r="I1" s="114" t="s">
        <v>51</v>
      </c>
      <c r="J1" s="168" t="s">
        <v>78</v>
      </c>
      <c r="K1" s="42"/>
      <c r="L1" s="115"/>
      <c r="M1" s="115"/>
    </row>
    <row r="2" spans="1:19" s="8" customFormat="1" ht="12.9" customHeight="1" thickBot="1" x14ac:dyDescent="0.3">
      <c r="A2" s="365" t="str">
        <f>'Year 1'!A2:H2</f>
        <v xml:space="preserve">PRINCIPAL INVESTIGATOR:  </v>
      </c>
      <c r="B2" s="365"/>
      <c r="C2" s="365"/>
      <c r="D2" s="365"/>
      <c r="E2" s="365"/>
      <c r="F2" s="365"/>
      <c r="G2" s="365"/>
      <c r="H2" s="365"/>
      <c r="I2" s="42"/>
      <c r="J2" s="42"/>
      <c r="K2" s="42"/>
      <c r="L2" s="22"/>
      <c r="M2" s="22"/>
    </row>
    <row r="3" spans="1:19" s="3" customFormat="1" ht="12" customHeight="1" x14ac:dyDescent="0.2">
      <c r="A3" s="317" t="s">
        <v>25</v>
      </c>
      <c r="B3" s="318"/>
      <c r="C3" s="318"/>
      <c r="D3" s="39" t="s">
        <v>5</v>
      </c>
      <c r="E3" s="38" t="s">
        <v>6</v>
      </c>
      <c r="F3" s="307" t="s">
        <v>26</v>
      </c>
      <c r="G3" s="308"/>
      <c r="H3" s="309"/>
      <c r="I3" s="330" t="s">
        <v>71</v>
      </c>
      <c r="J3" s="323" t="s">
        <v>67</v>
      </c>
      <c r="K3" s="323" t="s">
        <v>69</v>
      </c>
      <c r="L3" s="11"/>
      <c r="M3" s="11"/>
    </row>
    <row r="4" spans="1:19" s="1" customFormat="1" ht="19.5" customHeight="1" thickBot="1" x14ac:dyDescent="0.25">
      <c r="A4" s="21"/>
      <c r="B4" s="311" t="s">
        <v>35</v>
      </c>
      <c r="C4" s="312"/>
      <c r="D4" s="52"/>
      <c r="E4" s="53"/>
      <c r="F4" s="54" t="s">
        <v>59</v>
      </c>
      <c r="G4" s="55" t="s">
        <v>60</v>
      </c>
      <c r="H4" s="70" t="s">
        <v>37</v>
      </c>
      <c r="I4" s="331"/>
      <c r="J4" s="324"/>
      <c r="K4" s="324"/>
      <c r="L4" s="5"/>
      <c r="M4" s="5"/>
      <c r="O4" s="106"/>
      <c r="P4" s="106"/>
      <c r="Q4" s="106"/>
      <c r="R4" s="106"/>
    </row>
    <row r="5" spans="1:19" s="1" customFormat="1" ht="12" customHeight="1" x14ac:dyDescent="0.3">
      <c r="A5" s="48" t="s">
        <v>47</v>
      </c>
      <c r="B5" s="374"/>
      <c r="C5" s="374"/>
      <c r="D5" s="84">
        <f>'Year 4'!D5*1.03</f>
        <v>0</v>
      </c>
      <c r="E5" s="87">
        <f t="shared" ref="E5:E10" si="0">D5/9</f>
        <v>0</v>
      </c>
      <c r="F5" s="51"/>
      <c r="G5" s="88"/>
      <c r="H5" s="89"/>
      <c r="I5" s="214">
        <f t="shared" ref="I5:I10" si="1">(E5*H5)</f>
        <v>0</v>
      </c>
      <c r="J5" s="99">
        <f t="shared" ref="J5:J10" si="2">SUM(G5*D5)</f>
        <v>0</v>
      </c>
      <c r="K5" s="99">
        <f>D5*G5</f>
        <v>0</v>
      </c>
      <c r="L5" s="121" t="s">
        <v>93</v>
      </c>
      <c r="M5" s="177"/>
      <c r="N5" s="4"/>
      <c r="O5" s="107" t="s">
        <v>65</v>
      </c>
      <c r="P5" s="150"/>
      <c r="Q5" s="372" t="s">
        <v>67</v>
      </c>
      <c r="R5" s="381" t="s">
        <v>69</v>
      </c>
      <c r="S5" s="5"/>
    </row>
    <row r="6" spans="1:19" s="1" customFormat="1" ht="12" customHeight="1" thickBot="1" x14ac:dyDescent="0.25">
      <c r="A6" s="16" t="s">
        <v>48</v>
      </c>
      <c r="B6" s="383"/>
      <c r="C6" s="383"/>
      <c r="D6" s="84">
        <f>'Year 4'!D6*1.03</f>
        <v>0</v>
      </c>
      <c r="E6" s="85">
        <f t="shared" si="0"/>
        <v>0</v>
      </c>
      <c r="F6" s="45"/>
      <c r="G6" s="90"/>
      <c r="H6" s="81"/>
      <c r="I6" s="214">
        <f t="shared" si="1"/>
        <v>0</v>
      </c>
      <c r="J6" s="95">
        <f t="shared" si="2"/>
        <v>0</v>
      </c>
      <c r="K6" s="95">
        <f>D6*G6</f>
        <v>0</v>
      </c>
      <c r="L6" s="78"/>
      <c r="M6" s="177"/>
      <c r="N6" s="105"/>
      <c r="O6" s="108"/>
      <c r="P6" s="182" t="s">
        <v>66</v>
      </c>
      <c r="Q6" s="373"/>
      <c r="R6" s="382"/>
      <c r="S6" s="5"/>
    </row>
    <row r="7" spans="1:19" s="1" customFormat="1" ht="12" customHeight="1" x14ac:dyDescent="0.2">
      <c r="A7" s="16" t="s">
        <v>22</v>
      </c>
      <c r="B7" s="383"/>
      <c r="C7" s="383"/>
      <c r="D7" s="84">
        <f>'Year 4'!D7*1.03</f>
        <v>0</v>
      </c>
      <c r="E7" s="85">
        <f t="shared" si="0"/>
        <v>0</v>
      </c>
      <c r="F7" s="45"/>
      <c r="G7" s="90"/>
      <c r="H7" s="81"/>
      <c r="I7" s="214">
        <f t="shared" si="1"/>
        <v>0</v>
      </c>
      <c r="J7" s="95">
        <f t="shared" si="2"/>
        <v>0</v>
      </c>
      <c r="K7" s="95">
        <f t="shared" ref="K7:K10" si="3">D7*G7</f>
        <v>0</v>
      </c>
      <c r="L7" s="78"/>
      <c r="M7" s="177"/>
      <c r="N7" s="4"/>
      <c r="O7" s="208" t="s">
        <v>107</v>
      </c>
      <c r="P7" s="147">
        <f>I16+I18+I19+I20</f>
        <v>0</v>
      </c>
      <c r="Q7" s="147">
        <f>J16+J18+J19+J20</f>
        <v>0</v>
      </c>
      <c r="R7" s="147">
        <f>K16+K18+K19+K20</f>
        <v>0</v>
      </c>
      <c r="S7" s="5"/>
    </row>
    <row r="8" spans="1:19" s="1" customFormat="1" ht="12" customHeight="1" x14ac:dyDescent="0.2">
      <c r="A8" s="16" t="s">
        <v>23</v>
      </c>
      <c r="B8" s="383"/>
      <c r="C8" s="383"/>
      <c r="D8" s="84">
        <f>'Year 4'!D8*1.03</f>
        <v>0</v>
      </c>
      <c r="E8" s="85">
        <f t="shared" si="0"/>
        <v>0</v>
      </c>
      <c r="F8" s="45"/>
      <c r="G8" s="90"/>
      <c r="H8" s="81"/>
      <c r="I8" s="214">
        <f t="shared" si="1"/>
        <v>0</v>
      </c>
      <c r="J8" s="95">
        <f t="shared" si="2"/>
        <v>0</v>
      </c>
      <c r="K8" s="95">
        <f t="shared" si="3"/>
        <v>0</v>
      </c>
      <c r="L8" s="78"/>
      <c r="M8" s="177"/>
      <c r="N8" s="4"/>
      <c r="O8" s="208" t="s">
        <v>108</v>
      </c>
      <c r="P8" s="147">
        <f>I25</f>
        <v>0</v>
      </c>
      <c r="Q8" s="147">
        <f>J25</f>
        <v>0</v>
      </c>
      <c r="R8" s="147">
        <f>K25</f>
        <v>0</v>
      </c>
      <c r="S8" s="5"/>
    </row>
    <row r="9" spans="1:19" s="1" customFormat="1" ht="12" customHeight="1" x14ac:dyDescent="0.2">
      <c r="A9" s="16" t="s">
        <v>24</v>
      </c>
      <c r="B9" s="384"/>
      <c r="C9" s="385"/>
      <c r="D9" s="84">
        <f>'Year 4'!D9*1.03</f>
        <v>0</v>
      </c>
      <c r="E9" s="85">
        <f t="shared" si="0"/>
        <v>0</v>
      </c>
      <c r="F9" s="45"/>
      <c r="G9" s="90"/>
      <c r="H9" s="81"/>
      <c r="I9" s="214">
        <f t="shared" si="1"/>
        <v>0</v>
      </c>
      <c r="J9" s="95">
        <f t="shared" si="2"/>
        <v>0</v>
      </c>
      <c r="K9" s="95">
        <f t="shared" si="3"/>
        <v>0</v>
      </c>
      <c r="L9" s="78"/>
      <c r="M9" s="177"/>
      <c r="N9" s="4"/>
      <c r="O9" s="209" t="s">
        <v>109</v>
      </c>
      <c r="P9" s="202">
        <f>SUM(P7:P8)</f>
        <v>0</v>
      </c>
      <c r="Q9" s="202">
        <f>SUM(Q7:Q8)</f>
        <v>0</v>
      </c>
      <c r="R9" s="202">
        <f>SUM(R7:R8)</f>
        <v>0</v>
      </c>
      <c r="S9" s="5"/>
    </row>
    <row r="10" spans="1:19" s="1" customFormat="1" ht="12" customHeight="1" x14ac:dyDescent="0.2">
      <c r="A10" s="16" t="s">
        <v>28</v>
      </c>
      <c r="B10" s="384"/>
      <c r="C10" s="385"/>
      <c r="D10" s="84">
        <f>'Year 4'!D10*1.03</f>
        <v>0</v>
      </c>
      <c r="E10" s="85">
        <f t="shared" si="0"/>
        <v>0</v>
      </c>
      <c r="F10" s="45"/>
      <c r="G10" s="90"/>
      <c r="H10" s="81"/>
      <c r="I10" s="214">
        <f t="shared" si="1"/>
        <v>0</v>
      </c>
      <c r="J10" s="95">
        <f t="shared" si="2"/>
        <v>0</v>
      </c>
      <c r="K10" s="95">
        <f t="shared" si="3"/>
        <v>0</v>
      </c>
      <c r="L10" s="78"/>
      <c r="M10" s="177"/>
      <c r="N10" s="4"/>
      <c r="O10" s="201" t="s">
        <v>110</v>
      </c>
      <c r="P10" s="147">
        <f>I28</f>
        <v>0</v>
      </c>
      <c r="Q10" s="147">
        <f>J28</f>
        <v>0</v>
      </c>
      <c r="R10" s="147">
        <f>K28</f>
        <v>0</v>
      </c>
      <c r="S10" s="5"/>
    </row>
    <row r="11" spans="1:19" s="1" customFormat="1" ht="12" customHeight="1" thickBot="1" x14ac:dyDescent="0.25">
      <c r="A11" s="21"/>
      <c r="B11" s="313" t="s">
        <v>34</v>
      </c>
      <c r="C11" s="314"/>
      <c r="D11" s="57"/>
      <c r="E11" s="58"/>
      <c r="F11" s="52"/>
      <c r="G11" s="59"/>
      <c r="H11" s="72"/>
      <c r="I11" s="109"/>
      <c r="J11" s="77"/>
      <c r="K11" s="77"/>
      <c r="L11" s="5"/>
      <c r="M11" s="12"/>
      <c r="N11" s="4"/>
      <c r="O11" s="201" t="s">
        <v>111</v>
      </c>
      <c r="P11" s="147">
        <f>SUM(I21:I23)</f>
        <v>0</v>
      </c>
      <c r="Q11" s="147">
        <f>SUM(J21:J23)</f>
        <v>0</v>
      </c>
      <c r="R11" s="147">
        <f>SUM(K21:K23)</f>
        <v>0</v>
      </c>
      <c r="S11" s="5"/>
    </row>
    <row r="12" spans="1:19" s="1" customFormat="1" ht="12" customHeight="1" thickBot="1" x14ac:dyDescent="0.25">
      <c r="A12" s="48" t="s">
        <v>20</v>
      </c>
      <c r="B12" s="374"/>
      <c r="C12" s="374"/>
      <c r="D12" s="86">
        <f>'Year 4'!D12*1.03</f>
        <v>0</v>
      </c>
      <c r="E12" s="87">
        <f>D12/12</f>
        <v>0</v>
      </c>
      <c r="F12" s="91"/>
      <c r="G12" s="56"/>
      <c r="H12" s="73"/>
      <c r="I12" s="214">
        <f>D12*F12</f>
        <v>0</v>
      </c>
      <c r="J12" s="96">
        <f>SUM(F12*D12)</f>
        <v>0</v>
      </c>
      <c r="K12" s="96">
        <f>D12*F12</f>
        <v>0</v>
      </c>
      <c r="L12" s="5"/>
      <c r="M12" s="12"/>
      <c r="N12" s="4"/>
      <c r="O12" s="108" t="s">
        <v>112</v>
      </c>
      <c r="P12" s="205">
        <f>I24</f>
        <v>0</v>
      </c>
      <c r="Q12" s="205">
        <f>J24</f>
        <v>0</v>
      </c>
      <c r="R12" s="205">
        <f>K24</f>
        <v>0</v>
      </c>
      <c r="S12" s="5"/>
    </row>
    <row r="13" spans="1:19" s="1" customFormat="1" ht="12" customHeight="1" thickBot="1" x14ac:dyDescent="0.25">
      <c r="A13" s="16" t="s">
        <v>21</v>
      </c>
      <c r="B13" s="383"/>
      <c r="C13" s="383"/>
      <c r="D13" s="86">
        <f>'Year 4'!D13*1.03</f>
        <v>0</v>
      </c>
      <c r="E13" s="85">
        <f>D13/12</f>
        <v>0</v>
      </c>
      <c r="F13" s="92"/>
      <c r="G13" s="46"/>
      <c r="H13" s="74"/>
      <c r="I13" s="215">
        <f>D13*F13+(D13*G13)+(E13*H13)</f>
        <v>0</v>
      </c>
      <c r="J13" s="96">
        <f>SUM(F13*D13)</f>
        <v>0</v>
      </c>
      <c r="K13" s="96">
        <f t="shared" ref="K13:K15" si="4">D13*F13</f>
        <v>0</v>
      </c>
      <c r="L13" s="5"/>
      <c r="M13" s="12"/>
      <c r="N13" s="4"/>
      <c r="O13" s="206" t="s">
        <v>113</v>
      </c>
      <c r="P13" s="211">
        <f>SUM(P9:P12)</f>
        <v>0</v>
      </c>
      <c r="Q13" s="211">
        <f>SUM(Q9:Q12)</f>
        <v>0</v>
      </c>
      <c r="R13" s="211">
        <f>SUM(R9:R12)</f>
        <v>0</v>
      </c>
      <c r="S13" s="5"/>
    </row>
    <row r="14" spans="1:19" s="1" customFormat="1" ht="12" customHeight="1" x14ac:dyDescent="0.2">
      <c r="A14" s="16" t="s">
        <v>36</v>
      </c>
      <c r="B14" s="383"/>
      <c r="C14" s="383"/>
      <c r="D14" s="86">
        <f>'Year 4'!D14*1.03</f>
        <v>0</v>
      </c>
      <c r="E14" s="85">
        <f>D14/12</f>
        <v>0</v>
      </c>
      <c r="F14" s="92"/>
      <c r="G14" s="46"/>
      <c r="H14" s="74"/>
      <c r="I14" s="215">
        <f>D14*F14+(D14*G14)+(E14*H14)</f>
        <v>0</v>
      </c>
      <c r="J14" s="96">
        <f>SUM(F14*D14)</f>
        <v>0</v>
      </c>
      <c r="K14" s="96">
        <f t="shared" si="4"/>
        <v>0</v>
      </c>
      <c r="L14" s="5"/>
      <c r="M14" s="12"/>
      <c r="N14" s="4"/>
      <c r="O14" s="210" t="s">
        <v>114</v>
      </c>
      <c r="P14" s="203"/>
      <c r="Q14" s="203"/>
      <c r="R14" s="203"/>
      <c r="S14" s="5"/>
    </row>
    <row r="15" spans="1:19" s="1" customFormat="1" ht="12" customHeight="1" thickBot="1" x14ac:dyDescent="0.25">
      <c r="A15" s="29" t="s">
        <v>23</v>
      </c>
      <c r="B15" s="386"/>
      <c r="C15" s="387"/>
      <c r="D15" s="134">
        <f>'Year 4'!D15*1.03</f>
        <v>0</v>
      </c>
      <c r="E15" s="127">
        <f>D15/12</f>
        <v>0</v>
      </c>
      <c r="F15" s="128"/>
      <c r="G15" s="129"/>
      <c r="H15" s="130"/>
      <c r="I15" s="216">
        <f>D15*F15+(D15*G15)+(E15*H15)</f>
        <v>0</v>
      </c>
      <c r="J15" s="123">
        <f>SUM(F15*D15)</f>
        <v>0</v>
      </c>
      <c r="K15" s="123">
        <f t="shared" si="4"/>
        <v>0</v>
      </c>
      <c r="L15" s="5"/>
      <c r="M15" s="12"/>
      <c r="N15" s="4"/>
      <c r="O15" s="201" t="s">
        <v>115</v>
      </c>
      <c r="P15" s="147">
        <f>I36</f>
        <v>0</v>
      </c>
      <c r="Q15" s="147">
        <f>J36</f>
        <v>0</v>
      </c>
      <c r="R15" s="147">
        <f>K36</f>
        <v>0</v>
      </c>
      <c r="S15" s="5"/>
    </row>
    <row r="16" spans="1:19" s="1" customFormat="1" ht="12" customHeight="1" thickBot="1" x14ac:dyDescent="0.25">
      <c r="A16" s="284" t="s">
        <v>19</v>
      </c>
      <c r="B16" s="285"/>
      <c r="C16" s="285"/>
      <c r="D16" s="285"/>
      <c r="E16" s="285"/>
      <c r="F16" s="285"/>
      <c r="G16" s="285"/>
      <c r="H16" s="285"/>
      <c r="I16" s="124">
        <f>SUM(I5:I15)</f>
        <v>0</v>
      </c>
      <c r="J16" s="124">
        <f>SUM(J5:J15)</f>
        <v>0</v>
      </c>
      <c r="K16" s="124">
        <f>SUM(K5:K15)</f>
        <v>0</v>
      </c>
      <c r="L16" s="5"/>
      <c r="M16" s="12"/>
      <c r="N16" s="4"/>
      <c r="O16" s="149" t="s">
        <v>116</v>
      </c>
      <c r="P16" s="148">
        <f t="shared" ref="P16:R19" si="5">I52</f>
        <v>0</v>
      </c>
      <c r="Q16" s="148">
        <f t="shared" si="5"/>
        <v>0</v>
      </c>
      <c r="R16" s="148">
        <f t="shared" si="5"/>
        <v>0</v>
      </c>
      <c r="S16" s="5"/>
    </row>
    <row r="17" spans="1:20" ht="21.75" customHeight="1" thickBot="1" x14ac:dyDescent="0.25">
      <c r="A17" s="286" t="s">
        <v>7</v>
      </c>
      <c r="B17" s="287"/>
      <c r="C17" s="287"/>
      <c r="D17" s="68"/>
      <c r="E17" s="69"/>
      <c r="F17" s="67" t="s">
        <v>38</v>
      </c>
      <c r="G17" s="61" t="s">
        <v>39</v>
      </c>
      <c r="H17" s="75" t="s">
        <v>37</v>
      </c>
      <c r="I17" s="118"/>
      <c r="J17" s="33"/>
      <c r="K17" s="33"/>
      <c r="L17" s="14"/>
      <c r="M17" s="14"/>
      <c r="N17" s="6"/>
      <c r="O17" s="149" t="s">
        <v>117</v>
      </c>
      <c r="P17" s="148">
        <f t="shared" si="5"/>
        <v>0</v>
      </c>
      <c r="Q17" s="148">
        <f t="shared" si="5"/>
        <v>0</v>
      </c>
      <c r="R17" s="148">
        <f t="shared" si="5"/>
        <v>0</v>
      </c>
      <c r="S17" s="5"/>
      <c r="T17" s="1"/>
    </row>
    <row r="18" spans="1:20" ht="12" customHeight="1" x14ac:dyDescent="0.2">
      <c r="A18" s="18" t="s">
        <v>8</v>
      </c>
      <c r="B18" s="83"/>
      <c r="C18" s="7" t="s">
        <v>92</v>
      </c>
      <c r="D18" s="47">
        <f>'Year 4'!D18*1.03</f>
        <v>0</v>
      </c>
      <c r="E18" s="60">
        <f t="shared" ref="E18:E19" si="6">D18/12</f>
        <v>0</v>
      </c>
      <c r="F18" s="79"/>
      <c r="G18" s="80"/>
      <c r="H18" s="81"/>
      <c r="I18" s="217">
        <f t="shared" ref="I18" si="7">SUM(B18*E18*F18)+(B18*E18*G18)+(B18*E18*H18)</f>
        <v>0</v>
      </c>
      <c r="J18" s="97"/>
      <c r="K18" s="97"/>
      <c r="L18" s="14"/>
      <c r="M18" s="14"/>
      <c r="N18" s="6"/>
      <c r="O18" s="149" t="s">
        <v>118</v>
      </c>
      <c r="P18" s="148">
        <f t="shared" si="5"/>
        <v>0</v>
      </c>
      <c r="Q18" s="148">
        <f t="shared" si="5"/>
        <v>0</v>
      </c>
      <c r="R18" s="148">
        <f t="shared" si="5"/>
        <v>0</v>
      </c>
      <c r="S18" s="5"/>
      <c r="T18" s="1"/>
    </row>
    <row r="19" spans="1:20" ht="12" customHeight="1" x14ac:dyDescent="0.2">
      <c r="A19" s="18" t="s">
        <v>8</v>
      </c>
      <c r="B19" s="83"/>
      <c r="C19" s="7" t="s">
        <v>86</v>
      </c>
      <c r="D19" s="47">
        <f>'Year 4'!D19*1.03</f>
        <v>0</v>
      </c>
      <c r="E19" s="60">
        <f t="shared" si="6"/>
        <v>0</v>
      </c>
      <c r="F19" s="79"/>
      <c r="G19" s="80"/>
      <c r="H19" s="81"/>
      <c r="I19" s="217">
        <f t="shared" ref="I19:I26" si="8">SUM(B19*E19*F19)+(B19*E19*G19)+(B19*E19*H19)</f>
        <v>0</v>
      </c>
      <c r="J19" s="97"/>
      <c r="K19" s="97"/>
      <c r="L19" s="14"/>
      <c r="M19" s="14"/>
      <c r="N19" s="6"/>
      <c r="O19" s="149" t="s">
        <v>119</v>
      </c>
      <c r="P19" s="148">
        <f t="shared" si="5"/>
        <v>0</v>
      </c>
      <c r="Q19" s="148">
        <f t="shared" si="5"/>
        <v>0</v>
      </c>
      <c r="R19" s="148">
        <f t="shared" si="5"/>
        <v>0</v>
      </c>
      <c r="S19" s="5"/>
      <c r="T19" s="1"/>
    </row>
    <row r="20" spans="1:20" ht="12" customHeight="1" x14ac:dyDescent="0.2">
      <c r="A20" s="18" t="s">
        <v>8</v>
      </c>
      <c r="B20" s="83"/>
      <c r="C20" s="7" t="s">
        <v>4</v>
      </c>
      <c r="D20" s="47">
        <f>'Year 4'!D20*1.03</f>
        <v>0</v>
      </c>
      <c r="E20" s="60">
        <f t="shared" ref="E20:E26" si="9">D20/12</f>
        <v>0</v>
      </c>
      <c r="F20" s="79"/>
      <c r="G20" s="80"/>
      <c r="H20" s="81"/>
      <c r="I20" s="217">
        <f t="shared" si="8"/>
        <v>0</v>
      </c>
      <c r="J20" s="97"/>
      <c r="K20" s="97"/>
      <c r="L20" s="14"/>
      <c r="M20" s="14"/>
      <c r="N20" s="6"/>
      <c r="O20" s="149" t="s">
        <v>120</v>
      </c>
      <c r="P20" s="148">
        <f>I32</f>
        <v>0</v>
      </c>
      <c r="Q20" s="148">
        <f>J32</f>
        <v>0</v>
      </c>
      <c r="R20" s="148">
        <f>K32</f>
        <v>0</v>
      </c>
      <c r="S20" s="5"/>
      <c r="T20" s="1"/>
    </row>
    <row r="21" spans="1:20" s="1" customFormat="1" ht="12" customHeight="1" x14ac:dyDescent="0.2">
      <c r="A21" s="18" t="s">
        <v>8</v>
      </c>
      <c r="B21" s="83"/>
      <c r="C21" s="7" t="s">
        <v>89</v>
      </c>
      <c r="D21" s="47">
        <f>'Year 4'!D21</f>
        <v>0</v>
      </c>
      <c r="E21" s="85">
        <f>D21/9</f>
        <v>0</v>
      </c>
      <c r="F21" s="45"/>
      <c r="G21" s="80"/>
      <c r="H21" s="81"/>
      <c r="I21" s="217">
        <f>SUM(B21*E21*F21)+(B21*E21*G21)+(B21*E21*H21)</f>
        <v>0</v>
      </c>
      <c r="J21" s="96"/>
      <c r="K21" s="96"/>
      <c r="L21" s="5"/>
      <c r="M21" s="5"/>
      <c r="N21" s="4"/>
      <c r="O21" s="149" t="s">
        <v>121</v>
      </c>
      <c r="P21" s="148">
        <f>SUM(I56,I42,I57)</f>
        <v>0</v>
      </c>
      <c r="Q21" s="148">
        <f>SUM(J56,J42,J57)</f>
        <v>0</v>
      </c>
      <c r="R21" s="148">
        <f>SUM(K56,K42,K57)</f>
        <v>0</v>
      </c>
      <c r="S21" s="5"/>
    </row>
    <row r="22" spans="1:20" s="1" customFormat="1" ht="12" customHeight="1" thickBot="1" x14ac:dyDescent="0.25">
      <c r="A22" s="18" t="s">
        <v>8</v>
      </c>
      <c r="B22" s="83"/>
      <c r="C22" s="7" t="s">
        <v>90</v>
      </c>
      <c r="D22" s="47">
        <f>'Year 4'!D22</f>
        <v>0</v>
      </c>
      <c r="E22" s="85">
        <f>D22/9</f>
        <v>0</v>
      </c>
      <c r="F22" s="45"/>
      <c r="G22" s="80"/>
      <c r="H22" s="81"/>
      <c r="I22" s="217">
        <f t="shared" ref="I22:I23" si="10">SUM(B22*E22*F22)+(B22*E22*G22)+(B22*E22*H22)</f>
        <v>0</v>
      </c>
      <c r="J22" s="96"/>
      <c r="K22" s="96"/>
      <c r="L22" s="5"/>
      <c r="M22" s="5"/>
      <c r="N22" s="4"/>
      <c r="O22" s="152" t="s">
        <v>122</v>
      </c>
      <c r="P22" s="204">
        <f>I50</f>
        <v>0</v>
      </c>
      <c r="Q22" s="204">
        <f>J50</f>
        <v>0</v>
      </c>
      <c r="R22" s="204">
        <f>K50</f>
        <v>0</v>
      </c>
      <c r="S22" s="5"/>
    </row>
    <row r="23" spans="1:20" s="1" customFormat="1" ht="12" customHeight="1" thickBot="1" x14ac:dyDescent="0.25">
      <c r="A23" s="18" t="s">
        <v>8</v>
      </c>
      <c r="B23" s="83"/>
      <c r="C23" s="7" t="s">
        <v>91</v>
      </c>
      <c r="D23" s="84"/>
      <c r="E23" s="85"/>
      <c r="F23" s="45"/>
      <c r="G23" s="80"/>
      <c r="H23" s="81"/>
      <c r="I23" s="217">
        <f t="shared" si="10"/>
        <v>0</v>
      </c>
      <c r="J23" s="96"/>
      <c r="K23" s="96"/>
      <c r="L23" s="5"/>
      <c r="M23" s="5"/>
      <c r="N23" s="4"/>
      <c r="O23" s="206" t="s">
        <v>123</v>
      </c>
      <c r="P23" s="211">
        <f>SUM(P15:P22)</f>
        <v>0</v>
      </c>
      <c r="Q23" s="211">
        <f>SUM(Q15:Q22)</f>
        <v>0</v>
      </c>
      <c r="R23" s="211">
        <f>SUM(R15:R22)</f>
        <v>0</v>
      </c>
      <c r="S23" s="5"/>
    </row>
    <row r="24" spans="1:20" s="1" customFormat="1" ht="12" customHeight="1" x14ac:dyDescent="0.2">
      <c r="A24" s="18" t="s">
        <v>8</v>
      </c>
      <c r="B24" s="83"/>
      <c r="C24" s="7" t="s">
        <v>3</v>
      </c>
      <c r="D24" s="84"/>
      <c r="E24" s="85">
        <f t="shared" ref="E24" si="11">D24/9</f>
        <v>0</v>
      </c>
      <c r="F24" s="45"/>
      <c r="G24" s="80"/>
      <c r="H24" s="81"/>
      <c r="I24" s="217">
        <f t="shared" si="8"/>
        <v>0</v>
      </c>
      <c r="J24" s="96"/>
      <c r="K24" s="96"/>
      <c r="L24" s="5"/>
      <c r="M24" s="5"/>
      <c r="N24" s="4"/>
      <c r="O24" s="210" t="s">
        <v>124</v>
      </c>
      <c r="P24" s="203"/>
      <c r="Q24" s="203"/>
      <c r="R24" s="203"/>
      <c r="S24" s="5"/>
    </row>
    <row r="25" spans="1:20" s="1" customFormat="1" ht="12" customHeight="1" thickBot="1" x14ac:dyDescent="0.25">
      <c r="A25" s="18" t="s">
        <v>8</v>
      </c>
      <c r="B25" s="83"/>
      <c r="C25" s="7" t="s">
        <v>53</v>
      </c>
      <c r="D25" s="84"/>
      <c r="E25" s="85">
        <f t="shared" si="9"/>
        <v>0</v>
      </c>
      <c r="F25" s="79"/>
      <c r="G25" s="93"/>
      <c r="H25" s="94"/>
      <c r="I25" s="217">
        <f t="shared" si="8"/>
        <v>0</v>
      </c>
      <c r="J25" s="96"/>
      <c r="K25" s="96"/>
      <c r="L25" s="5"/>
      <c r="M25" s="5"/>
      <c r="N25" s="4"/>
      <c r="O25" s="201" t="s">
        <v>125</v>
      </c>
      <c r="P25" s="147">
        <f t="shared" ref="P25:R26" si="12">I62</f>
        <v>0</v>
      </c>
      <c r="Q25" s="147">
        <f t="shared" si="12"/>
        <v>0</v>
      </c>
      <c r="R25" s="147">
        <f t="shared" si="12"/>
        <v>0</v>
      </c>
      <c r="S25" s="5"/>
    </row>
    <row r="26" spans="1:20" s="1" customFormat="1" ht="12" customHeight="1" thickBot="1" x14ac:dyDescent="0.25">
      <c r="A26" s="135" t="s">
        <v>8</v>
      </c>
      <c r="B26" s="136"/>
      <c r="C26" s="137" t="s">
        <v>54</v>
      </c>
      <c r="D26" s="138"/>
      <c r="E26" s="127">
        <f t="shared" si="9"/>
        <v>0</v>
      </c>
      <c r="F26" s="139"/>
      <c r="G26" s="122"/>
      <c r="H26" s="140"/>
      <c r="I26" s="218">
        <f t="shared" si="8"/>
        <v>0</v>
      </c>
      <c r="J26" s="123"/>
      <c r="K26" s="123"/>
      <c r="L26" s="5"/>
      <c r="M26" s="5"/>
      <c r="O26" s="180" t="s">
        <v>126</v>
      </c>
      <c r="P26" s="212">
        <f t="shared" si="12"/>
        <v>0</v>
      </c>
      <c r="Q26" s="212">
        <f t="shared" si="12"/>
        <v>0</v>
      </c>
      <c r="R26" s="212">
        <f t="shared" si="12"/>
        <v>0</v>
      </c>
      <c r="S26" s="151">
        <f>SUM(P26:R26)</f>
        <v>0</v>
      </c>
    </row>
    <row r="27" spans="1:20" s="1" customFormat="1" ht="12" customHeight="1" thickBot="1" x14ac:dyDescent="0.25">
      <c r="A27" s="284" t="s">
        <v>79</v>
      </c>
      <c r="B27" s="285"/>
      <c r="C27" s="285"/>
      <c r="D27" s="145"/>
      <c r="E27" s="145"/>
      <c r="F27" s="145"/>
      <c r="G27" s="145"/>
      <c r="H27" s="145"/>
      <c r="I27" s="146">
        <f>SUM(I17:I26)</f>
        <v>0</v>
      </c>
      <c r="J27" s="146">
        <f>SUM(J17:J26)</f>
        <v>0</v>
      </c>
      <c r="K27" s="146">
        <f>SUM(K17:K26)</f>
        <v>0</v>
      </c>
      <c r="L27" s="5"/>
      <c r="M27" s="5"/>
      <c r="O27" s="82"/>
      <c r="P27" s="82"/>
      <c r="Q27" s="82"/>
      <c r="R27" s="82"/>
      <c r="S27" s="2"/>
      <c r="T27" s="2"/>
    </row>
    <row r="28" spans="1:20" ht="12" customHeight="1" thickBot="1" x14ac:dyDescent="0.25">
      <c r="A28" s="292">
        <f>'Year 4'!A28+2%</f>
        <v>0.443</v>
      </c>
      <c r="B28" s="293"/>
      <c r="C28" s="294" t="s">
        <v>83</v>
      </c>
      <c r="D28" s="294"/>
      <c r="E28" s="294"/>
      <c r="F28" s="294"/>
      <c r="G28" s="294"/>
      <c r="H28" s="295"/>
      <c r="I28" s="146">
        <f>(((I16+I18+I19+I20+I25)*A28))</f>
        <v>0</v>
      </c>
      <c r="J28" s="146">
        <f>(((J16+J18+J19+J20+J25)*A28))</f>
        <v>0</v>
      </c>
      <c r="K28" s="146">
        <f>(((K16+K18+K19+K20+K25)*A28))</f>
        <v>0</v>
      </c>
      <c r="L28" s="14"/>
      <c r="M28" s="14"/>
      <c r="O28" s="82"/>
      <c r="P28" s="82"/>
      <c r="Q28" s="82"/>
      <c r="R28" s="82"/>
    </row>
    <row r="29" spans="1:20" ht="12" customHeight="1" thickBot="1" x14ac:dyDescent="0.25">
      <c r="A29" s="327" t="s">
        <v>85</v>
      </c>
      <c r="B29" s="328"/>
      <c r="C29" s="328"/>
      <c r="D29" s="164"/>
      <c r="E29" s="164"/>
      <c r="F29" s="164"/>
      <c r="G29" s="164"/>
      <c r="H29" s="164"/>
      <c r="I29" s="165">
        <f>I28+I27+I16</f>
        <v>0</v>
      </c>
      <c r="J29" s="165">
        <f>J28+J27+J16</f>
        <v>0</v>
      </c>
      <c r="K29" s="165">
        <f>K28+K27+K16</f>
        <v>0</v>
      </c>
      <c r="L29" s="166"/>
      <c r="M29" s="166"/>
      <c r="N29" s="166"/>
    </row>
    <row r="30" spans="1:20" s="3" customFormat="1" ht="12" customHeight="1" x14ac:dyDescent="0.2">
      <c r="A30" s="375" t="s">
        <v>72</v>
      </c>
      <c r="B30" s="376"/>
      <c r="C30" s="376"/>
      <c r="D30" s="376"/>
      <c r="E30" s="376"/>
      <c r="F30" s="376"/>
      <c r="G30" s="376"/>
      <c r="H30" s="377"/>
      <c r="I30" s="388"/>
      <c r="J30" s="388"/>
      <c r="K30" s="388"/>
      <c r="L30" s="11"/>
      <c r="M30" s="11"/>
      <c r="O30" s="2"/>
      <c r="P30" s="2"/>
      <c r="Q30" s="2"/>
      <c r="R30" s="2"/>
      <c r="S30" s="2"/>
      <c r="T30" s="2"/>
    </row>
    <row r="31" spans="1:20" ht="12" customHeight="1" thickBot="1" x14ac:dyDescent="0.25">
      <c r="A31" s="378"/>
      <c r="B31" s="379"/>
      <c r="C31" s="379"/>
      <c r="D31" s="379"/>
      <c r="E31" s="379"/>
      <c r="F31" s="379"/>
      <c r="G31" s="379"/>
      <c r="H31" s="380"/>
      <c r="I31" s="389"/>
      <c r="J31" s="389"/>
      <c r="K31" s="389"/>
      <c r="L31" s="14"/>
      <c r="M31" s="14"/>
      <c r="O31" s="1"/>
      <c r="P31" s="1"/>
      <c r="Q31" s="1"/>
      <c r="R31" s="1"/>
      <c r="S31" s="1"/>
      <c r="T31" s="1"/>
    </row>
    <row r="32" spans="1:20" s="1" customFormat="1" ht="12" customHeight="1" thickBot="1" x14ac:dyDescent="0.25">
      <c r="A32" s="288" t="s">
        <v>0</v>
      </c>
      <c r="B32" s="289"/>
      <c r="C32" s="289"/>
      <c r="D32" s="289"/>
      <c r="E32" s="289"/>
      <c r="F32" s="289"/>
      <c r="G32" s="289"/>
      <c r="H32" s="290"/>
      <c r="I32" s="178"/>
      <c r="J32" s="178"/>
      <c r="K32" s="178"/>
      <c r="L32" s="5"/>
      <c r="M32" s="5"/>
    </row>
    <row r="33" spans="1:20" ht="12" customHeight="1" x14ac:dyDescent="0.2">
      <c r="A33" s="286" t="s">
        <v>9</v>
      </c>
      <c r="B33" s="287"/>
      <c r="C33" s="287"/>
      <c r="D33" s="287"/>
      <c r="E33" s="287"/>
      <c r="F33" s="287"/>
      <c r="G33" s="287"/>
      <c r="H33" s="287"/>
      <c r="I33" s="35"/>
      <c r="J33" s="35"/>
      <c r="K33" s="35"/>
      <c r="L33" s="14"/>
      <c r="M33" s="14"/>
      <c r="O33" s="1"/>
      <c r="P33" s="1"/>
      <c r="Q33" s="1"/>
      <c r="R33" s="1"/>
      <c r="S33" s="1"/>
      <c r="T33" s="1"/>
    </row>
    <row r="34" spans="1:20" s="1" customFormat="1" ht="12" customHeight="1" x14ac:dyDescent="0.2">
      <c r="A34" s="19"/>
      <c r="B34" s="291" t="s">
        <v>56</v>
      </c>
      <c r="C34" s="291"/>
      <c r="D34" s="291"/>
      <c r="E34" s="291"/>
      <c r="F34" s="291"/>
      <c r="G34" s="291"/>
      <c r="H34" s="291"/>
      <c r="I34" s="96"/>
      <c r="J34" s="96"/>
      <c r="K34" s="96"/>
      <c r="L34" s="5"/>
      <c r="M34" s="5"/>
    </row>
    <row r="35" spans="1:20" s="1" customFormat="1" ht="12" customHeight="1" thickBot="1" x14ac:dyDescent="0.25">
      <c r="A35" s="169"/>
      <c r="B35" s="338" t="s">
        <v>11</v>
      </c>
      <c r="C35" s="338"/>
      <c r="D35" s="338"/>
      <c r="E35" s="338"/>
      <c r="F35" s="338"/>
      <c r="G35" s="338"/>
      <c r="H35" s="338"/>
      <c r="I35" s="123"/>
      <c r="J35" s="123"/>
      <c r="K35" s="123"/>
      <c r="L35" s="5"/>
      <c r="M35" s="5"/>
    </row>
    <row r="36" spans="1:20" s="1" customFormat="1" ht="12" customHeight="1" thickBot="1" x14ac:dyDescent="0.25">
      <c r="A36" s="327" t="s">
        <v>84</v>
      </c>
      <c r="B36" s="328"/>
      <c r="C36" s="328"/>
      <c r="D36" s="328"/>
      <c r="E36" s="328"/>
      <c r="F36" s="328"/>
      <c r="G36" s="328"/>
      <c r="H36" s="329"/>
      <c r="I36" s="158">
        <f>SUM(I34:I35)</f>
        <v>0</v>
      </c>
      <c r="J36" s="158">
        <f>SUM(J34:J35)</f>
        <v>0</v>
      </c>
      <c r="K36" s="158">
        <f>SUM(K34:K35)</f>
        <v>0</v>
      </c>
      <c r="L36" s="184"/>
      <c r="M36" s="184"/>
      <c r="N36" s="184"/>
    </row>
    <row r="37" spans="1:20" ht="12" customHeight="1" x14ac:dyDescent="0.2">
      <c r="A37" s="354" t="s">
        <v>12</v>
      </c>
      <c r="B37" s="355"/>
      <c r="C37" s="355"/>
      <c r="D37" s="355"/>
      <c r="E37" s="355"/>
      <c r="F37" s="355"/>
      <c r="G37" s="355"/>
      <c r="H37" s="355"/>
      <c r="I37" s="188"/>
      <c r="J37" s="189"/>
      <c r="K37" s="187"/>
      <c r="L37" s="14"/>
      <c r="M37" s="14"/>
      <c r="O37" s="1"/>
      <c r="P37" s="1"/>
      <c r="Q37" s="1"/>
      <c r="R37" s="1"/>
      <c r="S37" s="1"/>
      <c r="T37" s="1"/>
    </row>
    <row r="38" spans="1:20" ht="12" customHeight="1" x14ac:dyDescent="0.2">
      <c r="A38" s="17"/>
      <c r="B38" s="7" t="s">
        <v>95</v>
      </c>
      <c r="C38" s="7"/>
      <c r="D38" s="185"/>
      <c r="E38" s="7" t="s">
        <v>96</v>
      </c>
      <c r="F38" s="186"/>
      <c r="G38" s="186" t="s">
        <v>97</v>
      </c>
      <c r="H38" s="7"/>
      <c r="I38" s="190">
        <f>D38*F38</f>
        <v>0</v>
      </c>
      <c r="J38" s="191"/>
      <c r="K38" s="191"/>
      <c r="L38" s="166"/>
      <c r="M38" s="166"/>
      <c r="N38" s="166"/>
    </row>
    <row r="39" spans="1:20" ht="12" customHeight="1" x14ac:dyDescent="0.2">
      <c r="A39" s="20"/>
      <c r="B39" s="359" t="s">
        <v>13</v>
      </c>
      <c r="C39" s="359"/>
      <c r="D39" s="359"/>
      <c r="E39" s="359"/>
      <c r="F39" s="359"/>
      <c r="G39" s="359"/>
      <c r="H39" s="359"/>
      <c r="I39" s="191"/>
      <c r="J39" s="191"/>
      <c r="K39" s="191"/>
      <c r="L39" s="14"/>
      <c r="M39" s="14"/>
      <c r="O39" s="166"/>
      <c r="P39" s="166"/>
      <c r="Q39" s="166"/>
      <c r="R39" s="166"/>
      <c r="S39" s="166"/>
      <c r="T39" s="166"/>
    </row>
    <row r="40" spans="1:20" ht="12" customHeight="1" x14ac:dyDescent="0.2">
      <c r="A40" s="17"/>
      <c r="B40" s="291" t="s">
        <v>14</v>
      </c>
      <c r="C40" s="291"/>
      <c r="D40" s="291"/>
      <c r="E40" s="291"/>
      <c r="F40" s="291"/>
      <c r="G40" s="291"/>
      <c r="H40" s="291"/>
      <c r="I40" s="191"/>
      <c r="J40" s="191"/>
      <c r="K40" s="191"/>
      <c r="L40" s="14"/>
      <c r="M40" s="14"/>
      <c r="O40" s="3"/>
      <c r="P40" s="3"/>
      <c r="Q40" s="3"/>
      <c r="R40" s="3"/>
      <c r="S40" s="3"/>
      <c r="T40" s="3"/>
    </row>
    <row r="41" spans="1:20" ht="12" customHeight="1" thickBot="1" x14ac:dyDescent="0.25">
      <c r="A41" s="29"/>
      <c r="B41" s="338" t="s">
        <v>15</v>
      </c>
      <c r="C41" s="338"/>
      <c r="D41" s="338"/>
      <c r="E41" s="338"/>
      <c r="F41" s="338"/>
      <c r="G41" s="338"/>
      <c r="H41" s="338"/>
      <c r="I41" s="192"/>
      <c r="J41" s="192"/>
      <c r="K41" s="192"/>
      <c r="L41" s="14"/>
      <c r="M41" s="14"/>
    </row>
    <row r="42" spans="1:20" ht="12" customHeight="1" thickBot="1" x14ac:dyDescent="0.25">
      <c r="A42" s="349" t="s">
        <v>27</v>
      </c>
      <c r="B42" s="350"/>
      <c r="C42" s="350"/>
      <c r="D42" s="350"/>
      <c r="E42" s="350"/>
      <c r="F42" s="350"/>
      <c r="G42" s="350"/>
      <c r="H42" s="351"/>
      <c r="I42" s="193">
        <f>SUM(I38:I41)</f>
        <v>0</v>
      </c>
      <c r="J42" s="193">
        <f>SUM(J38:J41)</f>
        <v>0</v>
      </c>
      <c r="K42" s="193">
        <f>SUM(K38:K41)</f>
        <v>0</v>
      </c>
      <c r="L42" s="14"/>
      <c r="M42" s="14"/>
      <c r="O42" s="1"/>
      <c r="P42" s="1"/>
      <c r="Q42" s="1"/>
      <c r="R42" s="1"/>
      <c r="S42" s="1"/>
      <c r="T42" s="1"/>
    </row>
    <row r="43" spans="1:20" ht="12" customHeight="1" x14ac:dyDescent="0.2">
      <c r="A43" s="354" t="s">
        <v>30</v>
      </c>
      <c r="B43" s="355"/>
      <c r="C43" s="355"/>
      <c r="D43" s="355"/>
      <c r="E43" s="355"/>
      <c r="F43" s="355"/>
      <c r="G43" s="355"/>
      <c r="H43" s="355"/>
      <c r="I43" s="35"/>
      <c r="J43" s="35"/>
      <c r="K43" s="35"/>
      <c r="L43" s="166"/>
      <c r="M43" s="166"/>
      <c r="N43" s="166"/>
    </row>
    <row r="44" spans="1:20" ht="12" customHeight="1" x14ac:dyDescent="0.2">
      <c r="A44" s="19"/>
      <c r="B44" s="7" t="s">
        <v>98</v>
      </c>
      <c r="C44" s="186"/>
      <c r="D44" s="44" t="s">
        <v>99</v>
      </c>
      <c r="E44" s="352"/>
      <c r="F44" s="352"/>
      <c r="G44" s="352"/>
      <c r="H44" s="353"/>
      <c r="I44" s="98">
        <f>IF(E44&lt;=25000,+E44,25000)</f>
        <v>0</v>
      </c>
      <c r="J44" s="194"/>
      <c r="K44" s="194"/>
      <c r="L44" s="166"/>
      <c r="M44" s="166"/>
      <c r="N44" s="166"/>
      <c r="O44" s="1"/>
      <c r="P44" s="1"/>
      <c r="Q44" s="1"/>
      <c r="R44" s="1"/>
      <c r="S44" s="1"/>
      <c r="T44" s="1"/>
    </row>
    <row r="45" spans="1:20" ht="12" customHeight="1" x14ac:dyDescent="0.2">
      <c r="A45" s="19"/>
      <c r="B45" s="7" t="s">
        <v>100</v>
      </c>
      <c r="C45" s="186"/>
      <c r="D45" s="44" t="s">
        <v>99</v>
      </c>
      <c r="E45" s="352"/>
      <c r="F45" s="352"/>
      <c r="G45" s="352"/>
      <c r="H45" s="353"/>
      <c r="I45" s="98">
        <f t="shared" ref="I45:I48" si="13">IF(E45&lt;=25000,+E45,25000)</f>
        <v>0</v>
      </c>
      <c r="J45" s="194"/>
      <c r="K45" s="194"/>
      <c r="L45" s="166"/>
      <c r="M45" s="166"/>
      <c r="N45" s="166"/>
      <c r="O45" s="1"/>
      <c r="P45" s="1"/>
      <c r="Q45" s="1"/>
      <c r="R45" s="1"/>
      <c r="S45" s="1"/>
      <c r="T45" s="1"/>
    </row>
    <row r="46" spans="1:20" ht="12" customHeight="1" x14ac:dyDescent="0.2">
      <c r="A46" s="19"/>
      <c r="B46" s="7" t="s">
        <v>101</v>
      </c>
      <c r="C46" s="186"/>
      <c r="D46" s="44" t="s">
        <v>99</v>
      </c>
      <c r="E46" s="352"/>
      <c r="F46" s="352"/>
      <c r="G46" s="352"/>
      <c r="H46" s="353"/>
      <c r="I46" s="98">
        <f t="shared" si="13"/>
        <v>0</v>
      </c>
      <c r="J46" s="194"/>
      <c r="K46" s="194"/>
      <c r="L46" s="166"/>
      <c r="M46" s="166"/>
      <c r="N46" s="166"/>
      <c r="O46" s="184"/>
      <c r="P46" s="184"/>
      <c r="Q46" s="184"/>
      <c r="R46" s="184"/>
      <c r="S46" s="184"/>
      <c r="T46" s="1"/>
    </row>
    <row r="47" spans="1:20" ht="12" customHeight="1" x14ac:dyDescent="0.2">
      <c r="A47" s="19"/>
      <c r="B47" s="7" t="s">
        <v>102</v>
      </c>
      <c r="C47" s="186"/>
      <c r="D47" s="44" t="s">
        <v>99</v>
      </c>
      <c r="E47" s="352"/>
      <c r="F47" s="352"/>
      <c r="G47" s="352"/>
      <c r="H47" s="353"/>
      <c r="I47" s="98">
        <f t="shared" si="13"/>
        <v>0</v>
      </c>
      <c r="J47" s="194"/>
      <c r="K47" s="194"/>
      <c r="L47" s="166"/>
      <c r="M47" s="166"/>
      <c r="N47" s="166"/>
    </row>
    <row r="48" spans="1:20" ht="12" customHeight="1" x14ac:dyDescent="0.2">
      <c r="A48" s="19"/>
      <c r="B48" s="7" t="s">
        <v>103</v>
      </c>
      <c r="C48" s="186"/>
      <c r="D48" s="44" t="s">
        <v>99</v>
      </c>
      <c r="E48" s="352"/>
      <c r="F48" s="352"/>
      <c r="G48" s="352"/>
      <c r="H48" s="353"/>
      <c r="I48" s="98">
        <f t="shared" si="13"/>
        <v>0</v>
      </c>
      <c r="J48" s="194"/>
      <c r="K48" s="194"/>
      <c r="L48" s="166"/>
      <c r="M48" s="166"/>
      <c r="N48" s="166"/>
      <c r="O48" s="166"/>
      <c r="P48" s="166"/>
      <c r="Q48" s="166"/>
      <c r="R48" s="166"/>
      <c r="S48" s="166"/>
    </row>
    <row r="49" spans="1:20" ht="12" customHeight="1" thickBot="1" x14ac:dyDescent="0.25">
      <c r="A49" s="195"/>
      <c r="B49" s="196" t="s">
        <v>45</v>
      </c>
      <c r="C49" s="197"/>
      <c r="D49" s="198"/>
      <c r="E49" s="198"/>
      <c r="F49" s="198"/>
      <c r="G49" s="198"/>
      <c r="H49" s="198"/>
      <c r="I49" s="199">
        <f>SUM(E44:E48)-SUM(I44:I48)</f>
        <v>0</v>
      </c>
      <c r="J49" s="194"/>
      <c r="K49" s="194"/>
      <c r="L49" s="166"/>
      <c r="M49" s="166"/>
      <c r="N49" s="166"/>
    </row>
    <row r="50" spans="1:20" ht="12" customHeight="1" thickBot="1" x14ac:dyDescent="0.25">
      <c r="A50" s="327" t="s">
        <v>29</v>
      </c>
      <c r="B50" s="328"/>
      <c r="C50" s="328"/>
      <c r="D50" s="200"/>
      <c r="E50" s="200"/>
      <c r="F50" s="200"/>
      <c r="G50" s="200"/>
      <c r="H50" s="200"/>
      <c r="I50" s="165">
        <f>SUM(I44:I49)</f>
        <v>0</v>
      </c>
      <c r="J50" s="165">
        <f>SUM(J44:J49)</f>
        <v>0</v>
      </c>
      <c r="K50" s="165">
        <f>SUM(K44:K49)</f>
        <v>0</v>
      </c>
      <c r="L50" s="166"/>
      <c r="M50" s="166"/>
      <c r="N50" s="166"/>
    </row>
    <row r="51" spans="1:20" s="3" customFormat="1" ht="12" customHeight="1" x14ac:dyDescent="0.2">
      <c r="A51" s="286" t="s">
        <v>16</v>
      </c>
      <c r="B51" s="347"/>
      <c r="C51" s="347"/>
      <c r="D51" s="347"/>
      <c r="E51" s="347"/>
      <c r="F51" s="347"/>
      <c r="G51" s="347"/>
      <c r="H51" s="348"/>
      <c r="I51" s="34"/>
      <c r="J51" s="34"/>
      <c r="K51" s="34"/>
      <c r="L51" s="11"/>
      <c r="M51" s="11"/>
      <c r="O51" s="2"/>
      <c r="P51" s="2"/>
      <c r="Q51" s="2"/>
      <c r="R51" s="2"/>
      <c r="S51" s="2"/>
      <c r="T51" s="2"/>
    </row>
    <row r="52" spans="1:20" ht="12" customHeight="1" x14ac:dyDescent="0.2">
      <c r="A52" s="17"/>
      <c r="B52" s="291" t="s">
        <v>68</v>
      </c>
      <c r="C52" s="291"/>
      <c r="D52" s="291"/>
      <c r="E52" s="291"/>
      <c r="F52" s="291"/>
      <c r="G52" s="291"/>
      <c r="H52" s="291"/>
      <c r="I52" s="97"/>
      <c r="J52" s="97"/>
      <c r="K52" s="97"/>
      <c r="L52" s="14"/>
      <c r="M52" s="14"/>
    </row>
    <row r="53" spans="1:20" ht="12" customHeight="1" x14ac:dyDescent="0.2">
      <c r="A53" s="17"/>
      <c r="B53" s="291" t="s">
        <v>104</v>
      </c>
      <c r="C53" s="291"/>
      <c r="D53" s="291"/>
      <c r="E53" s="291"/>
      <c r="F53" s="291"/>
      <c r="G53" s="291"/>
      <c r="H53" s="291"/>
      <c r="I53" s="97"/>
      <c r="J53" s="97"/>
      <c r="K53" s="97"/>
      <c r="L53" s="14"/>
      <c r="M53" s="14"/>
      <c r="O53" s="166"/>
      <c r="P53" s="166"/>
      <c r="Q53" s="166"/>
      <c r="R53" s="166"/>
      <c r="S53" s="166"/>
    </row>
    <row r="54" spans="1:20" ht="12" customHeight="1" x14ac:dyDescent="0.2">
      <c r="A54" s="17"/>
      <c r="B54" s="291" t="s">
        <v>105</v>
      </c>
      <c r="C54" s="291"/>
      <c r="D54" s="291"/>
      <c r="E54" s="291"/>
      <c r="F54" s="291"/>
      <c r="G54" s="291"/>
      <c r="H54" s="291"/>
      <c r="I54" s="97"/>
      <c r="J54" s="97"/>
      <c r="K54" s="97"/>
      <c r="L54" s="14"/>
      <c r="M54" s="14"/>
      <c r="O54" s="166"/>
      <c r="P54" s="166"/>
      <c r="Q54" s="166"/>
      <c r="R54" s="166"/>
      <c r="S54" s="166"/>
    </row>
    <row r="55" spans="1:20" ht="12" customHeight="1" x14ac:dyDescent="0.2">
      <c r="A55" s="17"/>
      <c r="B55" s="291" t="s">
        <v>106</v>
      </c>
      <c r="C55" s="291"/>
      <c r="D55" s="291"/>
      <c r="E55" s="291"/>
      <c r="F55" s="291"/>
      <c r="G55" s="291"/>
      <c r="H55" s="291"/>
      <c r="I55" s="97"/>
      <c r="J55" s="97"/>
      <c r="K55" s="97"/>
      <c r="L55" s="14"/>
      <c r="M55" s="14"/>
      <c r="O55" s="166"/>
      <c r="P55" s="166"/>
      <c r="Q55" s="166"/>
      <c r="R55" s="166"/>
      <c r="S55" s="166"/>
    </row>
    <row r="56" spans="1:20" ht="12" customHeight="1" x14ac:dyDescent="0.2">
      <c r="A56" s="17"/>
      <c r="B56" s="371" t="s">
        <v>75</v>
      </c>
      <c r="C56" s="371"/>
      <c r="D56" s="371"/>
      <c r="E56" s="371"/>
      <c r="F56" s="371"/>
      <c r="G56" s="371"/>
      <c r="H56" s="371"/>
      <c r="I56" s="104"/>
      <c r="J56" s="160"/>
      <c r="K56" s="160"/>
      <c r="L56" s="18" t="s">
        <v>87</v>
      </c>
      <c r="M56" s="14">
        <f>'Year 4'!M57</f>
        <v>2030</v>
      </c>
      <c r="N56" s="112">
        <f>'Year 4'!N57*1.05</f>
        <v>5786</v>
      </c>
      <c r="O56" s="166"/>
      <c r="P56" s="166"/>
      <c r="Q56" s="166"/>
      <c r="R56" s="166"/>
      <c r="S56" s="166"/>
    </row>
    <row r="57" spans="1:20" ht="12" customHeight="1" thickBot="1" x14ac:dyDescent="0.25">
      <c r="A57" s="29"/>
      <c r="B57" s="291" t="s">
        <v>32</v>
      </c>
      <c r="C57" s="291"/>
      <c r="D57" s="291"/>
      <c r="E57" s="291"/>
      <c r="F57" s="291"/>
      <c r="G57" s="291"/>
      <c r="H57" s="291"/>
      <c r="I57" s="98"/>
      <c r="J57" s="98"/>
      <c r="K57" s="98"/>
      <c r="L57" s="18" t="s">
        <v>88</v>
      </c>
      <c r="M57" s="14">
        <f>M56+1</f>
        <v>2031</v>
      </c>
      <c r="N57" s="112">
        <f>N56</f>
        <v>5786</v>
      </c>
      <c r="O57" s="166"/>
      <c r="P57" s="166"/>
      <c r="Q57" s="166"/>
      <c r="R57" s="166"/>
      <c r="S57" s="166"/>
    </row>
    <row r="58" spans="1:20" ht="12" customHeight="1" thickBot="1" x14ac:dyDescent="0.25">
      <c r="A58" s="327" t="s">
        <v>18</v>
      </c>
      <c r="B58" s="328"/>
      <c r="C58" s="328"/>
      <c r="D58" s="328"/>
      <c r="E58" s="328"/>
      <c r="F58" s="328"/>
      <c r="G58" s="328"/>
      <c r="H58" s="329"/>
      <c r="I58" s="153">
        <f>SUM(I52:I57)</f>
        <v>0</v>
      </c>
      <c r="J58" s="153">
        <f>SUM(J52:J57)</f>
        <v>0</v>
      </c>
      <c r="K58" s="153">
        <f>SUM(K52:K57)</f>
        <v>0</v>
      </c>
      <c r="L58" s="14"/>
      <c r="M58" s="14"/>
      <c r="O58" s="166"/>
      <c r="P58" s="166"/>
      <c r="Q58" s="166"/>
      <c r="R58" s="166"/>
      <c r="S58" s="166"/>
    </row>
    <row r="59" spans="1:20" ht="12" customHeight="1" thickBot="1" x14ac:dyDescent="0.25">
      <c r="A59" s="339" t="s">
        <v>17</v>
      </c>
      <c r="B59" s="340"/>
      <c r="C59" s="340"/>
      <c r="D59" s="340"/>
      <c r="E59" s="340"/>
      <c r="F59" s="340"/>
      <c r="G59" s="340"/>
      <c r="H59" s="340"/>
      <c r="I59" s="155">
        <f>SUM(I29+I32+I36+I58)</f>
        <v>0</v>
      </c>
      <c r="J59" s="155">
        <f>SUM(J27+J28+J32+J34+J35+J42+J50+J58)</f>
        <v>0</v>
      </c>
      <c r="K59" s="155">
        <f>SUM(K27+K28+K32+K34+K35+K42+K50+K58)</f>
        <v>0</v>
      </c>
      <c r="L59" s="14"/>
      <c r="M59" s="14"/>
      <c r="O59" s="166"/>
      <c r="P59" s="166"/>
      <c r="Q59" s="166"/>
      <c r="R59" s="166"/>
      <c r="S59" s="166"/>
    </row>
    <row r="60" spans="1:20" ht="20.25" customHeight="1" x14ac:dyDescent="0.2">
      <c r="A60" s="341" t="s">
        <v>80</v>
      </c>
      <c r="B60" s="342"/>
      <c r="C60" s="343"/>
      <c r="D60" s="26"/>
      <c r="E60" s="27" t="s">
        <v>1</v>
      </c>
      <c r="F60" s="62" t="s">
        <v>63</v>
      </c>
      <c r="G60" s="15" t="s">
        <v>2</v>
      </c>
      <c r="H60" s="30"/>
      <c r="I60" s="36"/>
      <c r="J60" s="36"/>
      <c r="K60" s="36"/>
      <c r="L60" s="14"/>
      <c r="M60" s="14"/>
      <c r="O60" s="3"/>
      <c r="P60" s="3"/>
      <c r="Q60" s="3"/>
      <c r="R60" s="3"/>
      <c r="S60" s="3"/>
      <c r="T60" s="3"/>
    </row>
    <row r="61" spans="1:20" ht="12" customHeight="1" x14ac:dyDescent="0.2">
      <c r="A61" s="344"/>
      <c r="B61" s="345"/>
      <c r="C61" s="346"/>
      <c r="D61" s="2" t="s">
        <v>94</v>
      </c>
      <c r="E61" s="183">
        <v>0.25</v>
      </c>
      <c r="F61" s="176">
        <f>SUM(I29)</f>
        <v>0</v>
      </c>
      <c r="G61" s="120">
        <f>E61*F61</f>
        <v>0</v>
      </c>
      <c r="H61" s="31"/>
      <c r="I61" s="37"/>
      <c r="J61" s="37"/>
      <c r="K61" s="37"/>
      <c r="L61" s="14"/>
      <c r="M61" s="14"/>
    </row>
    <row r="62" spans="1:20" ht="12" customHeight="1" thickBot="1" x14ac:dyDescent="0.25">
      <c r="A62" s="335" t="s">
        <v>81</v>
      </c>
      <c r="B62" s="336"/>
      <c r="C62" s="337"/>
      <c r="D62" s="28" t="s">
        <v>74</v>
      </c>
      <c r="E62" s="119">
        <f>'Year 4'!E62</f>
        <v>0.48</v>
      </c>
      <c r="F62" s="176">
        <f>(SUM(I59:J59))-(SUM(I42:J42,I32:J32,I50:J50,I56:J56))</f>
        <v>0</v>
      </c>
      <c r="G62" s="120">
        <f>E62*F62-G61</f>
        <v>0</v>
      </c>
      <c r="H62" s="32"/>
      <c r="I62" s="213">
        <f>G61</f>
        <v>0</v>
      </c>
      <c r="J62" s="156">
        <f>G62</f>
        <v>0</v>
      </c>
      <c r="K62" s="104"/>
      <c r="L62" s="14"/>
      <c r="M62" s="14"/>
    </row>
    <row r="63" spans="1:20" ht="12" customHeight="1" thickBot="1" x14ac:dyDescent="0.25">
      <c r="A63" s="339" t="s">
        <v>73</v>
      </c>
      <c r="B63" s="340"/>
      <c r="C63" s="340"/>
      <c r="D63" s="340"/>
      <c r="E63" s="340"/>
      <c r="F63" s="340"/>
      <c r="G63" s="340"/>
      <c r="H63" s="340"/>
      <c r="I63" s="155">
        <f>I59+I62</f>
        <v>0</v>
      </c>
      <c r="J63" s="155">
        <f>J59+J62</f>
        <v>0</v>
      </c>
      <c r="K63" s="155">
        <f>K59+K62</f>
        <v>0</v>
      </c>
      <c r="L63" s="170"/>
      <c r="M63" s="170"/>
    </row>
    <row r="64" spans="1:20" ht="11.25" customHeight="1" x14ac:dyDescent="0.2">
      <c r="A64" s="361" t="str">
        <f>'Year 1'!A66</f>
        <v>Note:  Permanent Equipment, Participant Support Costs, Subcontracts over $25,000, and Tuition are not included in the base for the indirect cost calculation.</v>
      </c>
      <c r="B64" s="361"/>
      <c r="C64" s="361"/>
      <c r="D64" s="361"/>
      <c r="E64" s="361"/>
      <c r="F64" s="361"/>
      <c r="G64" s="361"/>
      <c r="H64" s="361"/>
      <c r="I64" s="161"/>
      <c r="J64" s="25"/>
      <c r="K64" s="25"/>
    </row>
    <row r="65" spans="1:15" ht="11.25" customHeight="1" x14ac:dyDescent="0.2">
      <c r="A65" s="332"/>
      <c r="B65" s="332"/>
      <c r="C65" s="332"/>
      <c r="D65" s="332"/>
      <c r="E65" s="332"/>
      <c r="F65" s="332"/>
      <c r="G65" s="332"/>
      <c r="H65" s="332"/>
      <c r="I65" s="24"/>
      <c r="J65" s="25"/>
      <c r="K65" s="25"/>
    </row>
    <row r="66" spans="1:15" ht="11.25" customHeight="1" thickBot="1" x14ac:dyDescent="0.25">
      <c r="A66" s="332"/>
      <c r="B66" s="332"/>
      <c r="C66" s="332"/>
      <c r="D66" s="332"/>
      <c r="E66" s="332"/>
      <c r="F66" s="332"/>
      <c r="G66" s="332"/>
      <c r="H66" s="332"/>
      <c r="I66" s="24"/>
      <c r="J66" s="24"/>
      <c r="K66" s="24"/>
    </row>
    <row r="67" spans="1:15" ht="14" customHeight="1" x14ac:dyDescent="0.3">
      <c r="A67" s="325" t="s">
        <v>61</v>
      </c>
      <c r="B67" s="326"/>
      <c r="C67" s="326"/>
      <c r="D67" s="326"/>
      <c r="E67" s="326"/>
      <c r="F67" s="326"/>
      <c r="G67" s="326"/>
      <c r="H67" s="394"/>
      <c r="I67" s="395">
        <f>I63</f>
        <v>0</v>
      </c>
      <c r="J67" s="396"/>
      <c r="K67" s="397"/>
      <c r="L67" s="121" t="s">
        <v>77</v>
      </c>
      <c r="M67" s="121"/>
    </row>
    <row r="68" spans="1:15" ht="14" customHeight="1" x14ac:dyDescent="0.3">
      <c r="A68" s="319" t="s">
        <v>70</v>
      </c>
      <c r="B68" s="358"/>
      <c r="C68" s="358"/>
      <c r="D68" s="358"/>
      <c r="E68" s="358"/>
      <c r="F68" s="358"/>
      <c r="G68" s="358"/>
      <c r="H68" s="398"/>
      <c r="I68" s="399">
        <f>J63</f>
        <v>0</v>
      </c>
      <c r="J68" s="320"/>
      <c r="K68" s="400"/>
      <c r="L68" s="14"/>
      <c r="M68" s="14"/>
      <c r="O68" s="111"/>
    </row>
    <row r="69" spans="1:15" ht="14" customHeight="1" x14ac:dyDescent="0.3">
      <c r="A69" s="319" t="s">
        <v>69</v>
      </c>
      <c r="B69" s="320"/>
      <c r="C69" s="320"/>
      <c r="D69" s="320"/>
      <c r="E69" s="320"/>
      <c r="F69" s="320"/>
      <c r="G69" s="320"/>
      <c r="H69" s="401"/>
      <c r="I69" s="399">
        <f>K63</f>
        <v>0</v>
      </c>
      <c r="J69" s="320"/>
      <c r="K69" s="400"/>
      <c r="L69" s="14"/>
      <c r="M69" s="14"/>
      <c r="O69" s="111"/>
    </row>
    <row r="70" spans="1:15" ht="14" customHeight="1" thickBot="1" x14ac:dyDescent="0.35">
      <c r="A70" s="321" t="s">
        <v>62</v>
      </c>
      <c r="B70" s="322"/>
      <c r="C70" s="322"/>
      <c r="D70" s="322"/>
      <c r="E70" s="322"/>
      <c r="F70" s="322"/>
      <c r="G70" s="322"/>
      <c r="H70" s="390"/>
      <c r="I70" s="391">
        <f>SUM(I67:K69)</f>
        <v>0</v>
      </c>
      <c r="J70" s="392"/>
      <c r="K70" s="393"/>
      <c r="L70" s="14"/>
      <c r="M70" s="14"/>
      <c r="O70" s="111"/>
    </row>
    <row r="71" spans="1:15" x14ac:dyDescent="0.2">
      <c r="K71" s="179" t="str">
        <f>'Year 1'!J73</f>
        <v>rev 09.18.25</v>
      </c>
      <c r="O71" s="111"/>
    </row>
    <row r="72" spans="1:15" x14ac:dyDescent="0.2">
      <c r="K72" s="6"/>
      <c r="O72" s="111"/>
    </row>
    <row r="73" spans="1:15" x14ac:dyDescent="0.2">
      <c r="O73" s="111"/>
    </row>
    <row r="74" spans="1:15" x14ac:dyDescent="0.2">
      <c r="O74" s="111"/>
    </row>
    <row r="75" spans="1:15" x14ac:dyDescent="0.2">
      <c r="O75" s="111"/>
    </row>
    <row r="76" spans="1:15" x14ac:dyDescent="0.2">
      <c r="O76" s="111"/>
    </row>
    <row r="77" spans="1:15" x14ac:dyDescent="0.2">
      <c r="O77" s="111"/>
    </row>
    <row r="78" spans="1:15" x14ac:dyDescent="0.2">
      <c r="O78" s="111"/>
    </row>
    <row r="79" spans="1:15" x14ac:dyDescent="0.2">
      <c r="O79" s="111"/>
    </row>
    <row r="80" spans="1:15" x14ac:dyDescent="0.2">
      <c r="O80" s="111"/>
    </row>
  </sheetData>
  <mergeCells count="71">
    <mergeCell ref="A65:H65"/>
    <mergeCell ref="A64:H64"/>
    <mergeCell ref="A68:H68"/>
    <mergeCell ref="I68:K68"/>
    <mergeCell ref="A69:H69"/>
    <mergeCell ref="I69:K69"/>
    <mergeCell ref="A66:H66"/>
    <mergeCell ref="B39:H39"/>
    <mergeCell ref="B40:H40"/>
    <mergeCell ref="B41:H41"/>
    <mergeCell ref="A70:H70"/>
    <mergeCell ref="I70:K70"/>
    <mergeCell ref="A42:H42"/>
    <mergeCell ref="A67:H67"/>
    <mergeCell ref="I67:K67"/>
    <mergeCell ref="B55:H55"/>
    <mergeCell ref="B56:H56"/>
    <mergeCell ref="B57:H57"/>
    <mergeCell ref="A58:H58"/>
    <mergeCell ref="A59:H59"/>
    <mergeCell ref="A60:C61"/>
    <mergeCell ref="A62:C62"/>
    <mergeCell ref="A63:H63"/>
    <mergeCell ref="B54:H54"/>
    <mergeCell ref="A43:H43"/>
    <mergeCell ref="E44:H44"/>
    <mergeCell ref="E45:H45"/>
    <mergeCell ref="E46:H46"/>
    <mergeCell ref="E47:H47"/>
    <mergeCell ref="E48:H48"/>
    <mergeCell ref="A50:C50"/>
    <mergeCell ref="A51:H51"/>
    <mergeCell ref="B52:H52"/>
    <mergeCell ref="B53:H53"/>
    <mergeCell ref="B35:H35"/>
    <mergeCell ref="A37:H37"/>
    <mergeCell ref="I30:I31"/>
    <mergeCell ref="J30:J31"/>
    <mergeCell ref="K30:K31"/>
    <mergeCell ref="A32:H32"/>
    <mergeCell ref="A36:H36"/>
    <mergeCell ref="A33:H33"/>
    <mergeCell ref="B34:H34"/>
    <mergeCell ref="A28:B28"/>
    <mergeCell ref="C28:H28"/>
    <mergeCell ref="A30:H31"/>
    <mergeCell ref="A29:C29"/>
    <mergeCell ref="R5:R6"/>
    <mergeCell ref="B6:C6"/>
    <mergeCell ref="B7:C7"/>
    <mergeCell ref="B8:C8"/>
    <mergeCell ref="B9:C9"/>
    <mergeCell ref="B10:C10"/>
    <mergeCell ref="A27:C27"/>
    <mergeCell ref="B11:C11"/>
    <mergeCell ref="B13:C13"/>
    <mergeCell ref="B12:C12"/>
    <mergeCell ref="B14:C14"/>
    <mergeCell ref="B15:C15"/>
    <mergeCell ref="A16:H16"/>
    <mergeCell ref="A17:C17"/>
    <mergeCell ref="A1:H1"/>
    <mergeCell ref="A2:H2"/>
    <mergeCell ref="A3:C3"/>
    <mergeCell ref="F3:H3"/>
    <mergeCell ref="I3:I4"/>
    <mergeCell ref="J3:J4"/>
    <mergeCell ref="Q5:Q6"/>
    <mergeCell ref="K3:K4"/>
    <mergeCell ref="B4:C4"/>
    <mergeCell ref="B5:C5"/>
  </mergeCells>
  <printOptions horizontalCentered="1"/>
  <pageMargins left="0.5" right="0.5" top="0.4" bottom="0.25" header="0.5" footer="0.5"/>
  <pageSetup scale="87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51"/>
    <pageSetUpPr fitToPage="1"/>
  </sheetPr>
  <dimension ref="A1:T74"/>
  <sheetViews>
    <sheetView showZeros="0" zoomScaleNormal="100" workbookViewId="0">
      <selection activeCell="B5" sqref="B5:C5"/>
    </sheetView>
  </sheetViews>
  <sheetFormatPr defaultColWidth="9.08984375" defaultRowHeight="9" x14ac:dyDescent="0.2"/>
  <cols>
    <col min="1" max="1" width="2.54296875" style="2" customWidth="1"/>
    <col min="2" max="2" width="3.453125" style="2" customWidth="1"/>
    <col min="3" max="3" width="43.453125" style="2" bestFit="1" customWidth="1"/>
    <col min="4" max="4" width="10.08984375" style="2" customWidth="1"/>
    <col min="5" max="5" width="8.36328125" style="2" customWidth="1"/>
    <col min="6" max="7" width="7.36328125" style="2" customWidth="1"/>
    <col min="8" max="8" width="5.6328125" style="2" customWidth="1"/>
    <col min="9" max="10" width="11.6328125" style="9" customWidth="1"/>
    <col min="11" max="11" width="11.6328125" style="9" hidden="1" customWidth="1"/>
    <col min="12" max="12" width="5.6328125" style="2" customWidth="1"/>
    <col min="13" max="13" width="4.453125" style="2" customWidth="1"/>
    <col min="14" max="14" width="6.54296875" style="2" customWidth="1"/>
    <col min="15" max="15" width="21.6328125" style="2" customWidth="1"/>
    <col min="16" max="17" width="16.6328125" style="2" customWidth="1"/>
    <col min="18" max="18" width="16.6328125" style="2" hidden="1" customWidth="1"/>
    <col min="19" max="19" width="12" style="2" customWidth="1"/>
    <col min="20" max="16384" width="9.08984375" style="2"/>
  </cols>
  <sheetData>
    <row r="1" spans="1:19" s="8" customFormat="1" ht="12.9" customHeight="1" x14ac:dyDescent="0.25">
      <c r="A1" s="303" t="str">
        <f>'Year 1'!A1:H1</f>
        <v>SPONSOR:  Louisiana Board of Regents (FY 25-26) RD RCS</v>
      </c>
      <c r="B1" s="303"/>
      <c r="C1" s="303"/>
      <c r="D1" s="303"/>
      <c r="E1" s="303"/>
      <c r="F1" s="303"/>
      <c r="G1" s="303"/>
      <c r="H1" s="303"/>
      <c r="I1" s="101" t="s">
        <v>52</v>
      </c>
      <c r="J1" s="242">
        <f>'Year 1'!J1</f>
        <v>46174</v>
      </c>
      <c r="K1" s="100"/>
      <c r="L1" s="22"/>
      <c r="M1" s="22"/>
    </row>
    <row r="2" spans="1:19" s="8" customFormat="1" ht="12.75" customHeight="1" thickBot="1" x14ac:dyDescent="0.3">
      <c r="A2" s="365" t="str">
        <f>'Year 1'!A2:H2</f>
        <v xml:space="preserve">PRINCIPAL INVESTIGATOR:  </v>
      </c>
      <c r="B2" s="365"/>
      <c r="C2" s="365"/>
      <c r="D2" s="365"/>
      <c r="E2" s="365"/>
      <c r="F2" s="365"/>
      <c r="G2" s="365"/>
      <c r="H2" s="365"/>
      <c r="I2" s="42"/>
      <c r="J2" s="242">
        <f>'Year 3'!J2</f>
        <v>47328</v>
      </c>
      <c r="K2" s="42"/>
      <c r="L2" s="22"/>
      <c r="M2" s="22"/>
    </row>
    <row r="3" spans="1:19" s="3" customFormat="1" ht="12" customHeight="1" x14ac:dyDescent="0.2">
      <c r="A3" s="317" t="s">
        <v>25</v>
      </c>
      <c r="B3" s="318"/>
      <c r="C3" s="318"/>
      <c r="D3" s="39" t="s">
        <v>5</v>
      </c>
      <c r="E3" s="38" t="s">
        <v>6</v>
      </c>
      <c r="F3" s="307" t="s">
        <v>26</v>
      </c>
      <c r="G3" s="308"/>
      <c r="H3" s="309"/>
      <c r="I3" s="330" t="s">
        <v>71</v>
      </c>
      <c r="J3" s="323" t="s">
        <v>67</v>
      </c>
      <c r="K3" s="323" t="s">
        <v>69</v>
      </c>
    </row>
    <row r="4" spans="1:19" s="1" customFormat="1" ht="19.5" customHeight="1" thickBot="1" x14ac:dyDescent="0.25">
      <c r="A4" s="21"/>
      <c r="B4" s="311" t="s">
        <v>35</v>
      </c>
      <c r="C4" s="312"/>
      <c r="D4" s="52"/>
      <c r="E4" s="53"/>
      <c r="F4" s="54" t="s">
        <v>59</v>
      </c>
      <c r="G4" s="55" t="s">
        <v>60</v>
      </c>
      <c r="H4" s="70" t="s">
        <v>37</v>
      </c>
      <c r="I4" s="331"/>
      <c r="J4" s="324"/>
      <c r="K4" s="324"/>
      <c r="O4" s="106"/>
      <c r="P4" s="106"/>
      <c r="Q4" s="106"/>
      <c r="R4" s="106"/>
    </row>
    <row r="5" spans="1:19" s="1" customFormat="1" ht="12" customHeight="1" x14ac:dyDescent="0.3">
      <c r="A5" s="48" t="s">
        <v>47</v>
      </c>
      <c r="B5" s="364">
        <f>'Year 1'!B5</f>
        <v>0</v>
      </c>
      <c r="C5" s="364"/>
      <c r="D5" s="49"/>
      <c r="E5" s="50">
        <f t="shared" ref="E5:E10" si="0">D5/9</f>
        <v>0</v>
      </c>
      <c r="F5" s="51"/>
      <c r="G5" s="63"/>
      <c r="H5" s="71"/>
      <c r="I5" s="214">
        <f>'Year 1'!I5+'Year 2'!I5+'Year 3'!I5+'Year 4'!I5+'Year 5'!I5</f>
        <v>0</v>
      </c>
      <c r="J5" s="76">
        <f>'Year 1'!J5+'Year 2'!J5+'Year 3'!J5+'Year 4'!J5+'Year 5'!J5</f>
        <v>0</v>
      </c>
      <c r="K5" s="76">
        <f>'Year 1'!K5+'Year 2'!K5+'Year 3'!K5+'Year 4'!K5+'Year 5'!K5</f>
        <v>0</v>
      </c>
      <c r="N5" s="4"/>
      <c r="O5" s="220" t="s">
        <v>65</v>
      </c>
      <c r="P5" s="221"/>
      <c r="Q5" s="368" t="s">
        <v>67</v>
      </c>
      <c r="R5" s="366" t="s">
        <v>69</v>
      </c>
      <c r="S5" s="5"/>
    </row>
    <row r="6" spans="1:19" s="1" customFormat="1" ht="12" customHeight="1" thickBot="1" x14ac:dyDescent="0.25">
      <c r="A6" s="16" t="s">
        <v>48</v>
      </c>
      <c r="B6" s="364">
        <f>'Year 1'!B6</f>
        <v>0</v>
      </c>
      <c r="C6" s="364"/>
      <c r="D6" s="49"/>
      <c r="E6" s="41">
        <f t="shared" si="0"/>
        <v>0</v>
      </c>
      <c r="F6" s="45"/>
      <c r="G6" s="64">
        <v>0</v>
      </c>
      <c r="H6" s="4"/>
      <c r="I6" s="214">
        <f>'Year 1'!I6+'Year 2'!I6+'Year 3'!I6+'Year 4'!I6+'Year 5'!I6</f>
        <v>0</v>
      </c>
      <c r="J6" s="76">
        <f>'Year 1'!J6+'Year 2'!J6+'Year 3'!J6+'Year 4'!J6+'Year 5'!J6</f>
        <v>0</v>
      </c>
      <c r="K6" s="76">
        <f>'Year 1'!K6+'Year 2'!K6+'Year 3'!K6+'Year 4'!K6+'Year 5'!K6</f>
        <v>0</v>
      </c>
      <c r="N6" s="4"/>
      <c r="O6" s="224"/>
      <c r="P6" s="225" t="s">
        <v>66</v>
      </c>
      <c r="Q6" s="369"/>
      <c r="R6" s="367"/>
      <c r="S6" s="5"/>
    </row>
    <row r="7" spans="1:19" s="1" customFormat="1" ht="12" customHeight="1" x14ac:dyDescent="0.2">
      <c r="A7" s="16" t="s">
        <v>22</v>
      </c>
      <c r="B7" s="364">
        <f>'Year 1'!B7</f>
        <v>0</v>
      </c>
      <c r="C7" s="364"/>
      <c r="D7" s="49"/>
      <c r="E7" s="41">
        <f t="shared" si="0"/>
        <v>0</v>
      </c>
      <c r="F7" s="45"/>
      <c r="G7" s="64">
        <v>0</v>
      </c>
      <c r="H7" s="4"/>
      <c r="I7" s="214">
        <f>'Year 1'!I7+'Year 2'!I7+'Year 3'!I7+'Year 4'!I7+'Year 5'!I7</f>
        <v>0</v>
      </c>
      <c r="J7" s="76">
        <f>'Year 1'!J7+'Year 2'!J7+'Year 3'!J7+'Year 4'!J7+'Year 5'!J7</f>
        <v>0</v>
      </c>
      <c r="K7" s="76">
        <f>'Year 1'!K7+'Year 2'!K7+'Year 3'!K7+'Year 4'!K7+'Year 5'!K7</f>
        <v>0</v>
      </c>
      <c r="N7" s="4"/>
      <c r="O7" s="227" t="s">
        <v>107</v>
      </c>
      <c r="P7" s="228">
        <f>'Year 1'!P7+'Year 2'!P7+'Year 3'!P7+'Year 4'!P7+'Year 5'!P7</f>
        <v>0</v>
      </c>
      <c r="Q7" s="228">
        <f>'Year 1'!Q7+'Year 2'!Q7+'Year 3'!Q7+'Year 4'!Q7+'Year 5'!Q7</f>
        <v>0</v>
      </c>
      <c r="R7" s="228">
        <f>'Year 1'!R7+'Year 2'!R7+'Year 3'!R7+'Year 4'!R7+'Year 5'!R7</f>
        <v>0</v>
      </c>
      <c r="S7" s="5"/>
    </row>
    <row r="8" spans="1:19" s="1" customFormat="1" ht="12" customHeight="1" x14ac:dyDescent="0.2">
      <c r="A8" s="16" t="s">
        <v>23</v>
      </c>
      <c r="B8" s="364">
        <f>'Year 1'!B8</f>
        <v>0</v>
      </c>
      <c r="C8" s="364"/>
      <c r="D8" s="49"/>
      <c r="E8" s="41">
        <f t="shared" si="0"/>
        <v>0</v>
      </c>
      <c r="F8" s="45"/>
      <c r="G8" s="64"/>
      <c r="H8" s="4"/>
      <c r="I8" s="214">
        <f>'Year 1'!I8+'Year 2'!I8+'Year 3'!I8+'Year 4'!I8+'Year 5'!I8</f>
        <v>0</v>
      </c>
      <c r="J8" s="76">
        <f>'Year 1'!J8+'Year 2'!J8+'Year 3'!J8+'Year 4'!J8+'Year 5'!J8</f>
        <v>0</v>
      </c>
      <c r="K8" s="76">
        <f>'Year 1'!K8+'Year 2'!K8+'Year 3'!K8+'Year 4'!K8+'Year 5'!K8</f>
        <v>0</v>
      </c>
      <c r="N8" s="4"/>
      <c r="O8" s="227" t="s">
        <v>108</v>
      </c>
      <c r="P8" s="228">
        <f>'Year 1'!P8+'Year 2'!P8+'Year 3'!P8+'Year 4'!P8+'Year 5'!P8</f>
        <v>0</v>
      </c>
      <c r="Q8" s="228">
        <f>'Year 1'!Q8+'Year 2'!Q8+'Year 3'!Q8+'Year 4'!Q8+'Year 5'!Q8</f>
        <v>0</v>
      </c>
      <c r="R8" s="228">
        <f>'Year 1'!R8+'Year 2'!R8+'Year 3'!R8+'Year 4'!R8+'Year 5'!R8</f>
        <v>0</v>
      </c>
      <c r="S8" s="5"/>
    </row>
    <row r="9" spans="1:19" s="1" customFormat="1" ht="12" customHeight="1" x14ac:dyDescent="0.2">
      <c r="A9" s="16" t="s">
        <v>24</v>
      </c>
      <c r="B9" s="364">
        <f>'Year 1'!B9</f>
        <v>0</v>
      </c>
      <c r="C9" s="364"/>
      <c r="D9" s="49"/>
      <c r="E9" s="41">
        <f t="shared" si="0"/>
        <v>0</v>
      </c>
      <c r="F9" s="45"/>
      <c r="G9" s="64"/>
      <c r="H9" s="4"/>
      <c r="I9" s="214">
        <f>'Year 1'!I9+'Year 2'!I9+'Year 3'!I9+'Year 4'!I9+'Year 5'!I9</f>
        <v>0</v>
      </c>
      <c r="J9" s="76">
        <f>'Year 1'!J9+'Year 2'!J9+'Year 3'!J9+'Year 4'!J9+'Year 5'!J9</f>
        <v>0</v>
      </c>
      <c r="K9" s="76">
        <f>'Year 1'!K9+'Year 2'!K9+'Year 3'!K9+'Year 4'!K9+'Year 5'!K9</f>
        <v>0</v>
      </c>
      <c r="N9" s="4"/>
      <c r="O9" s="209" t="s">
        <v>109</v>
      </c>
      <c r="P9" s="202">
        <f>'Year 1'!P9+'Year 2'!P9+'Year 3'!P9+'Year 4'!P9+'Year 5'!P9</f>
        <v>0</v>
      </c>
      <c r="Q9" s="202">
        <f>'Year 1'!Q9+'Year 2'!Q9+'Year 3'!Q9+'Year 4'!Q9+'Year 5'!Q9</f>
        <v>0</v>
      </c>
      <c r="R9" s="202">
        <f>'Year 1'!R9+'Year 2'!R9+'Year 3'!R9+'Year 4'!R9+'Year 5'!R9</f>
        <v>0</v>
      </c>
      <c r="S9" s="5"/>
    </row>
    <row r="10" spans="1:19" s="1" customFormat="1" ht="12" customHeight="1" x14ac:dyDescent="0.2">
      <c r="A10" s="16" t="s">
        <v>28</v>
      </c>
      <c r="B10" s="364">
        <f>'Year 1'!B10</f>
        <v>0</v>
      </c>
      <c r="C10" s="364"/>
      <c r="D10" s="49"/>
      <c r="E10" s="41">
        <f t="shared" si="0"/>
        <v>0</v>
      </c>
      <c r="F10" s="45"/>
      <c r="G10" s="64"/>
      <c r="H10" s="4"/>
      <c r="I10" s="214">
        <f>'Year 1'!I10+'Year 2'!I10+'Year 3'!I10+'Year 4'!I10+'Year 5'!I10</f>
        <v>0</v>
      </c>
      <c r="J10" s="76">
        <f>'Year 1'!J10+'Year 2'!J10+'Year 3'!J10+'Year 4'!J10+'Year 5'!J10</f>
        <v>0</v>
      </c>
      <c r="K10" s="76">
        <f>'Year 1'!K10+'Year 2'!K10+'Year 3'!K10+'Year 4'!K10+'Year 5'!K10</f>
        <v>0</v>
      </c>
      <c r="N10" s="4"/>
      <c r="O10" s="229" t="s">
        <v>110</v>
      </c>
      <c r="P10" s="228">
        <f>'Year 1'!P10+'Year 2'!P10+'Year 3'!P10+'Year 4'!P10+'Year 5'!P10</f>
        <v>0</v>
      </c>
      <c r="Q10" s="228">
        <f>'Year 1'!Q10+'Year 2'!Q10+'Year 3'!Q10+'Year 4'!Q10+'Year 5'!Q10</f>
        <v>0</v>
      </c>
      <c r="R10" s="228">
        <f>'Year 1'!R10+'Year 2'!R10+'Year 3'!R10+'Year 4'!R10+'Year 5'!R10</f>
        <v>0</v>
      </c>
      <c r="S10" s="5"/>
    </row>
    <row r="11" spans="1:19" s="1" customFormat="1" ht="12" customHeight="1" thickBot="1" x14ac:dyDescent="0.25">
      <c r="A11" s="21"/>
      <c r="B11" s="313" t="s">
        <v>34</v>
      </c>
      <c r="C11" s="314"/>
      <c r="D11" s="57"/>
      <c r="E11" s="58"/>
      <c r="F11" s="52"/>
      <c r="G11" s="59"/>
      <c r="H11" s="72"/>
      <c r="I11" s="109"/>
      <c r="J11" s="77"/>
      <c r="K11" s="77"/>
      <c r="N11" s="4"/>
      <c r="O11" s="229" t="s">
        <v>111</v>
      </c>
      <c r="P11" s="228">
        <f>'Year 1'!P11+'Year 2'!P11+'Year 3'!P11+'Year 4'!P11+'Year 5'!P11</f>
        <v>0</v>
      </c>
      <c r="Q11" s="228">
        <f>'Year 1'!Q11+'Year 2'!Q11+'Year 3'!Q11+'Year 4'!Q11+'Year 5'!Q11</f>
        <v>0</v>
      </c>
      <c r="R11" s="228">
        <f>'Year 1'!R11+'Year 2'!R11+'Year 3'!R11+'Year 4'!R11+'Year 5'!R11</f>
        <v>0</v>
      </c>
      <c r="S11" s="5"/>
    </row>
    <row r="12" spans="1:19" s="1" customFormat="1" ht="12" customHeight="1" thickBot="1" x14ac:dyDescent="0.25">
      <c r="A12" s="48" t="s">
        <v>20</v>
      </c>
      <c r="B12" s="364">
        <f>'Year 1'!B12</f>
        <v>0</v>
      </c>
      <c r="C12" s="364"/>
      <c r="D12" s="49"/>
      <c r="E12" s="50">
        <f>D12/12</f>
        <v>0</v>
      </c>
      <c r="F12" s="65"/>
      <c r="G12" s="56"/>
      <c r="H12" s="73"/>
      <c r="I12" s="214">
        <f>'Year 1'!I12+'Year 2'!I12+'Year 3'!I12+'Year 4'!I12+'Year 5'!I12</f>
        <v>0</v>
      </c>
      <c r="J12" s="76">
        <f>'Year 1'!J12+'Year 2'!J12+'Year 3'!J12+'Year 4'!J12+'Year 5'!J12</f>
        <v>0</v>
      </c>
      <c r="K12" s="76">
        <f>'Year 1'!K12+'Year 2'!K12+'Year 3'!K12+'Year 4'!K12+'Year 5'!K12</f>
        <v>0</v>
      </c>
      <c r="N12" s="4"/>
      <c r="O12" s="224" t="s">
        <v>112</v>
      </c>
      <c r="P12" s="230">
        <f>'Year 1'!P12+'Year 2'!P12+'Year 3'!P12+'Year 4'!P12+'Year 5'!P12</f>
        <v>0</v>
      </c>
      <c r="Q12" s="230">
        <f>'Year 1'!Q12+'Year 2'!Q12+'Year 3'!Q12+'Year 4'!Q12+'Year 5'!Q12</f>
        <v>0</v>
      </c>
      <c r="R12" s="230">
        <f>'Year 1'!R12+'Year 2'!R12+'Year 3'!R12+'Year 4'!R12+'Year 5'!R12</f>
        <v>0</v>
      </c>
      <c r="S12" s="5"/>
    </row>
    <row r="13" spans="1:19" s="1" customFormat="1" ht="12" customHeight="1" thickBot="1" x14ac:dyDescent="0.25">
      <c r="A13" s="16" t="s">
        <v>21</v>
      </c>
      <c r="B13" s="364">
        <f>'Year 1'!B13</f>
        <v>0</v>
      </c>
      <c r="C13" s="364"/>
      <c r="D13" s="49"/>
      <c r="E13" s="41">
        <f>D13/12</f>
        <v>0</v>
      </c>
      <c r="F13" s="66"/>
      <c r="G13" s="46"/>
      <c r="H13" s="74"/>
      <c r="I13" s="214">
        <f>'Year 1'!I13+'Year 2'!I13+'Year 3'!I13+'Year 4'!I13+'Year 5'!I13</f>
        <v>0</v>
      </c>
      <c r="J13" s="76">
        <f>'Year 1'!J13+'Year 2'!J13+'Year 3'!J13+'Year 4'!J13+'Year 5'!J13</f>
        <v>0</v>
      </c>
      <c r="K13" s="76">
        <f>'Year 1'!K13+'Year 2'!K13+'Year 3'!K13+'Year 4'!K13+'Year 5'!K13</f>
        <v>0</v>
      </c>
      <c r="N13" s="4"/>
      <c r="O13" s="206" t="s">
        <v>113</v>
      </c>
      <c r="P13" s="207">
        <f>'Year 1'!P13+'Year 2'!P13+'Year 3'!P13+'Year 4'!P13+'Year 5'!P13</f>
        <v>0</v>
      </c>
      <c r="Q13" s="207">
        <f>'Year 1'!Q13+'Year 2'!Q13+'Year 3'!Q13+'Year 4'!Q13+'Year 5'!Q13</f>
        <v>0</v>
      </c>
      <c r="R13" s="207">
        <f>'Year 1'!R13+'Year 2'!R13+'Year 3'!R13+'Year 4'!R13+'Year 5'!R13</f>
        <v>0</v>
      </c>
      <c r="S13" s="5"/>
    </row>
    <row r="14" spans="1:19" s="1" customFormat="1" ht="12" customHeight="1" x14ac:dyDescent="0.2">
      <c r="A14" s="16" t="s">
        <v>36</v>
      </c>
      <c r="B14" s="364">
        <f>'Year 1'!B14</f>
        <v>0</v>
      </c>
      <c r="C14" s="364"/>
      <c r="D14" s="49"/>
      <c r="E14" s="41">
        <f>D14/12</f>
        <v>0</v>
      </c>
      <c r="F14" s="66"/>
      <c r="G14" s="46"/>
      <c r="H14" s="74"/>
      <c r="I14" s="214">
        <f>'Year 1'!I14+'Year 2'!I14+'Year 3'!I14+'Year 4'!I14+'Year 5'!I14</f>
        <v>0</v>
      </c>
      <c r="J14" s="76">
        <f>'Year 1'!J14+'Year 2'!J14+'Year 3'!J14+'Year 4'!J14+'Year 5'!J14</f>
        <v>0</v>
      </c>
      <c r="K14" s="76">
        <f>'Year 1'!K14+'Year 2'!K14+'Year 3'!K14+'Year 4'!K14+'Year 5'!K14</f>
        <v>0</v>
      </c>
      <c r="N14" s="4"/>
      <c r="O14" s="210" t="s">
        <v>114</v>
      </c>
      <c r="P14" s="203"/>
      <c r="Q14" s="203"/>
      <c r="R14" s="203"/>
      <c r="S14" s="5"/>
    </row>
    <row r="15" spans="1:19" s="1" customFormat="1" ht="12" customHeight="1" thickBot="1" x14ac:dyDescent="0.25">
      <c r="A15" s="29" t="s">
        <v>23</v>
      </c>
      <c r="B15" s="370">
        <f>'Year 1'!B15</f>
        <v>0</v>
      </c>
      <c r="C15" s="370"/>
      <c r="D15" s="131"/>
      <c r="E15" s="132">
        <f>D15/12</f>
        <v>0</v>
      </c>
      <c r="F15" s="133"/>
      <c r="G15" s="129"/>
      <c r="H15" s="130"/>
      <c r="I15" s="219">
        <f>'Year 1'!I15+'Year 2'!I15+'Year 3'!I15+'Year 4'!I15+'Year 5'!I15</f>
        <v>0</v>
      </c>
      <c r="J15" s="125">
        <f>'Year 1'!J15+'Year 2'!J15+'Year 3'!J15+'Year 4'!J15+'Year 5'!J15</f>
        <v>0</v>
      </c>
      <c r="K15" s="125">
        <f>'Year 1'!K15+'Year 2'!K15+'Year 3'!K15+'Year 4'!K15+'Year 5'!K15</f>
        <v>0</v>
      </c>
      <c r="N15" s="4"/>
      <c r="O15" s="229" t="s">
        <v>115</v>
      </c>
      <c r="P15" s="228">
        <f>'Year 1'!P15+'Year 2'!P15+'Year 3'!P15+'Year 4'!P15+'Year 5'!P15</f>
        <v>0</v>
      </c>
      <c r="Q15" s="228">
        <f>'Year 1'!Q15+'Year 2'!Q15+'Year 3'!Q15+'Year 4'!Q15+'Year 5'!Q15</f>
        <v>0</v>
      </c>
      <c r="R15" s="228">
        <f>'Year 1'!R15+'Year 2'!R15+'Year 3'!R15+'Year 4'!R15+'Year 5'!R15</f>
        <v>0</v>
      </c>
      <c r="S15" s="5"/>
    </row>
    <row r="16" spans="1:19" s="1" customFormat="1" ht="12" customHeight="1" thickBot="1" x14ac:dyDescent="0.25">
      <c r="A16" s="284" t="s">
        <v>19</v>
      </c>
      <c r="B16" s="285"/>
      <c r="C16" s="285"/>
      <c r="D16" s="285"/>
      <c r="E16" s="285"/>
      <c r="F16" s="285"/>
      <c r="G16" s="285"/>
      <c r="H16" s="285"/>
      <c r="I16" s="126">
        <f>'Year 1'!I16+'Year 2'!I16+'Year 3'!I16+'Year 4'!I16+'Year 5'!I16</f>
        <v>0</v>
      </c>
      <c r="J16" s="126">
        <f>'Year 1'!J16+'Year 2'!J16+'Year 3'!J16+'Year 4'!J16+'Year 5'!J16</f>
        <v>0</v>
      </c>
      <c r="K16" s="126">
        <f>'Year 1'!K16+'Year 2'!K16+'Year 3'!K16+'Year 4'!K16+'Year 5'!K16</f>
        <v>0</v>
      </c>
      <c r="N16" s="4"/>
      <c r="O16" s="231" t="s">
        <v>116</v>
      </c>
      <c r="P16" s="228">
        <f>'Year 1'!P16+'Year 2'!P16+'Year 3'!P16+'Year 4'!P16+'Year 5'!P16</f>
        <v>0</v>
      </c>
      <c r="Q16" s="228">
        <f>'Year 1'!Q16+'Year 2'!Q16+'Year 3'!Q16+'Year 4'!Q16+'Year 5'!Q16</f>
        <v>0</v>
      </c>
      <c r="R16" s="228">
        <f>'Year 1'!R16+'Year 2'!R16+'Year 3'!R16+'Year 4'!R16+'Year 5'!R16</f>
        <v>0</v>
      </c>
      <c r="S16" s="5"/>
    </row>
    <row r="17" spans="1:20" ht="21.75" customHeight="1" thickBot="1" x14ac:dyDescent="0.25">
      <c r="A17" s="286" t="s">
        <v>7</v>
      </c>
      <c r="B17" s="287"/>
      <c r="C17" s="287"/>
      <c r="D17" s="68"/>
      <c r="E17" s="69"/>
      <c r="F17" s="67" t="s">
        <v>38</v>
      </c>
      <c r="G17" s="61" t="s">
        <v>39</v>
      </c>
      <c r="H17" s="75" t="s">
        <v>37</v>
      </c>
      <c r="I17" s="118"/>
      <c r="J17" s="33"/>
      <c r="K17" s="33"/>
      <c r="N17" s="6"/>
      <c r="O17" s="231" t="s">
        <v>117</v>
      </c>
      <c r="P17" s="228">
        <f>'Year 1'!P17+'Year 2'!P17+'Year 3'!P17+'Year 4'!P17+'Year 5'!P17</f>
        <v>0</v>
      </c>
      <c r="Q17" s="228">
        <f>'Year 1'!Q17+'Year 2'!Q17+'Year 3'!Q17+'Year 4'!Q17+'Year 5'!Q17</f>
        <v>0</v>
      </c>
      <c r="R17" s="228">
        <f>'Year 1'!R17+'Year 2'!R17+'Year 3'!R17+'Year 4'!R17+'Year 5'!R17</f>
        <v>0</v>
      </c>
      <c r="S17" s="5"/>
      <c r="T17" s="1"/>
    </row>
    <row r="18" spans="1:20" ht="12" customHeight="1" x14ac:dyDescent="0.2">
      <c r="A18" s="18" t="s">
        <v>8</v>
      </c>
      <c r="B18" s="10">
        <f>'Year 1'!B18+'Year 2'!B18+'Year 3'!B18+'Year 4'!B18+'Year 5'!B18</f>
        <v>0</v>
      </c>
      <c r="C18" s="7" t="s">
        <v>92</v>
      </c>
      <c r="D18" s="47"/>
      <c r="E18" s="60"/>
      <c r="F18" s="14"/>
      <c r="H18" s="6"/>
      <c r="I18" s="214">
        <f>'Year 1'!I18+'Year 2'!I18+'Year 3'!I18+'Year 4'!I18+'Year 5'!I18</f>
        <v>0</v>
      </c>
      <c r="J18" s="76">
        <f>'Year 1'!J18+'Year 2'!J18+'Year 3'!J18+'Year 4'!J18+'Year 5'!J18</f>
        <v>0</v>
      </c>
      <c r="K18" s="76">
        <f>'Year 1'!K18+'Year 2'!K18+'Year 3'!K18+'Year 4'!K18+'Year 5'!K18</f>
        <v>0</v>
      </c>
      <c r="N18" s="6"/>
      <c r="O18" s="231" t="s">
        <v>118</v>
      </c>
      <c r="P18" s="228">
        <f>'Year 1'!P18+'Year 2'!P18+'Year 3'!P18+'Year 4'!P18+'Year 5'!P18</f>
        <v>0</v>
      </c>
      <c r="Q18" s="228">
        <f>'Year 1'!Q18+'Year 2'!Q18+'Year 3'!Q18+'Year 4'!Q18+'Year 5'!Q18</f>
        <v>0</v>
      </c>
      <c r="R18" s="228">
        <f>'Year 1'!R18+'Year 2'!R18+'Year 3'!R18+'Year 4'!R18+'Year 5'!R18</f>
        <v>0</v>
      </c>
      <c r="S18" s="5"/>
      <c r="T18" s="1"/>
    </row>
    <row r="19" spans="1:20" ht="12" customHeight="1" x14ac:dyDescent="0.2">
      <c r="A19" s="18" t="s">
        <v>8</v>
      </c>
      <c r="B19" s="10">
        <f>'Year 1'!B19+'Year 2'!B19+'Year 3'!B19+'Year 4'!B19+'Year 5'!B19</f>
        <v>0</v>
      </c>
      <c r="C19" s="7" t="s">
        <v>86</v>
      </c>
      <c r="D19" s="47"/>
      <c r="E19" s="60"/>
      <c r="F19" s="14"/>
      <c r="H19" s="6"/>
      <c r="I19" s="214">
        <f>'Year 1'!I19+'Year 2'!I19+'Year 3'!I19+'Year 4'!I19+'Year 5'!I19</f>
        <v>0</v>
      </c>
      <c r="J19" s="76">
        <f>'Year 1'!J19+'Year 2'!J19+'Year 3'!J19+'Year 4'!J19+'Year 5'!J19</f>
        <v>0</v>
      </c>
      <c r="K19" s="76">
        <f>'Year 1'!K19+'Year 2'!K19+'Year 3'!K19+'Year 4'!K19+'Year 5'!K19</f>
        <v>0</v>
      </c>
      <c r="N19" s="6"/>
      <c r="O19" s="231" t="s">
        <v>119</v>
      </c>
      <c r="P19" s="228">
        <f>'Year 1'!P19+'Year 2'!P19+'Year 3'!P19+'Year 4'!P19+'Year 5'!P19</f>
        <v>0</v>
      </c>
      <c r="Q19" s="228">
        <f>'Year 1'!Q19+'Year 2'!Q19+'Year 3'!Q19+'Year 4'!Q19+'Year 5'!Q19</f>
        <v>0</v>
      </c>
      <c r="R19" s="228">
        <f>'Year 1'!R19+'Year 2'!R19+'Year 3'!R19+'Year 4'!R19+'Year 5'!R19</f>
        <v>0</v>
      </c>
      <c r="S19" s="5"/>
      <c r="T19" s="1"/>
    </row>
    <row r="20" spans="1:20" ht="12" customHeight="1" x14ac:dyDescent="0.2">
      <c r="A20" s="18" t="s">
        <v>8</v>
      </c>
      <c r="B20" s="10">
        <f>'Year 1'!B20+'Year 2'!B20+'Year 3'!B20+'Year 4'!B20+'Year 5'!B20</f>
        <v>0</v>
      </c>
      <c r="C20" s="7" t="s">
        <v>4</v>
      </c>
      <c r="D20" s="47"/>
      <c r="E20" s="60"/>
      <c r="F20" s="14"/>
      <c r="H20" s="6"/>
      <c r="I20" s="214">
        <f>'Year 1'!I20+'Year 2'!I20+'Year 3'!I20+'Year 4'!I20+'Year 5'!I20</f>
        <v>0</v>
      </c>
      <c r="J20" s="76">
        <f>'Year 1'!J20+'Year 2'!J20+'Year 3'!J20+'Year 4'!J20+'Year 5'!J20</f>
        <v>0</v>
      </c>
      <c r="K20" s="76">
        <f>'Year 1'!K20+'Year 2'!K20+'Year 3'!K20+'Year 4'!K20+'Year 5'!K20</f>
        <v>0</v>
      </c>
      <c r="N20" s="6"/>
      <c r="O20" s="231" t="s">
        <v>120</v>
      </c>
      <c r="P20" s="228">
        <f>'Year 1'!P20+'Year 2'!P20+'Year 3'!P20+'Year 4'!P20+'Year 5'!P20</f>
        <v>0</v>
      </c>
      <c r="Q20" s="228">
        <f>'Year 1'!Q20+'Year 2'!Q20+'Year 3'!Q20+'Year 4'!Q20+'Year 5'!Q20</f>
        <v>0</v>
      </c>
      <c r="R20" s="228">
        <f>'Year 1'!R20+'Year 2'!R20+'Year 3'!R20+'Year 4'!R20+'Year 5'!R20</f>
        <v>0</v>
      </c>
      <c r="S20" s="5"/>
      <c r="T20" s="1"/>
    </row>
    <row r="21" spans="1:20" s="1" customFormat="1" ht="12" customHeight="1" x14ac:dyDescent="0.2">
      <c r="A21" s="18" t="s">
        <v>8</v>
      </c>
      <c r="B21" s="10">
        <f>'Year 1'!B21+'Year 2'!B21+'Year 3'!B21+'Year 4'!B21+'Year 5'!B21</f>
        <v>0</v>
      </c>
      <c r="C21" s="7" t="s">
        <v>89</v>
      </c>
      <c r="D21" s="40"/>
      <c r="E21" s="41"/>
      <c r="F21" s="45"/>
      <c r="H21" s="4">
        <v>0</v>
      </c>
      <c r="I21" s="76">
        <f>'Year 1'!I21+'Year 2'!I21+'Year 3'!I21+'Year 4'!I21+'Year 5'!I21</f>
        <v>0</v>
      </c>
      <c r="J21" s="76">
        <f>'Year 1'!J21+'Year 2'!J21+'Year 3'!J21+'Year 4'!J21+'Year 5'!J21</f>
        <v>0</v>
      </c>
      <c r="K21" s="76">
        <f>'Year 1'!K21+'Year 2'!K21+'Year 3'!K21+'Year 4'!K21+'Year 5'!K21</f>
        <v>0</v>
      </c>
      <c r="N21" s="4"/>
      <c r="O21" s="231" t="s">
        <v>121</v>
      </c>
      <c r="P21" s="228">
        <f>'Year 1'!P21+'Year 2'!P21+'Year 3'!P21+'Year 4'!P21+'Year 5'!P21</f>
        <v>0</v>
      </c>
      <c r="Q21" s="228">
        <f>'Year 1'!Q21+'Year 2'!Q21+'Year 3'!Q21+'Year 4'!Q21+'Year 5'!Q21</f>
        <v>0</v>
      </c>
      <c r="R21" s="228">
        <f>'Year 1'!R21+'Year 2'!R21+'Year 3'!R21+'Year 4'!R21+'Year 5'!R21</f>
        <v>0</v>
      </c>
      <c r="S21" s="5"/>
    </row>
    <row r="22" spans="1:20" s="1" customFormat="1" ht="12" customHeight="1" thickBot="1" x14ac:dyDescent="0.25">
      <c r="A22" s="18" t="s">
        <v>8</v>
      </c>
      <c r="B22" s="10"/>
      <c r="C22" s="7" t="s">
        <v>90</v>
      </c>
      <c r="D22" s="40"/>
      <c r="E22" s="41"/>
      <c r="F22" s="45"/>
      <c r="H22" s="4"/>
      <c r="I22" s="76">
        <f>'Year 1'!I22+'Year 2'!I22+'Year 3'!I22+'Year 4'!I22+'Year 5'!I22</f>
        <v>0</v>
      </c>
      <c r="J22" s="76">
        <f>'Year 1'!J22+'Year 2'!J22+'Year 3'!J22+'Year 4'!J22+'Year 5'!J22</f>
        <v>0</v>
      </c>
      <c r="K22" s="76">
        <f>'Year 1'!K22+'Year 2'!K22+'Year 3'!K22+'Year 4'!K22+'Year 5'!K22</f>
        <v>0</v>
      </c>
      <c r="N22" s="4"/>
      <c r="O22" s="233" t="s">
        <v>122</v>
      </c>
      <c r="P22" s="230">
        <f>'Year 1'!P22+'Year 2'!P22+'Year 3'!P22+'Year 4'!P22+'Year 5'!P22</f>
        <v>0</v>
      </c>
      <c r="Q22" s="230">
        <f>'Year 1'!Q22+'Year 2'!Q22+'Year 3'!Q22+'Year 4'!Q22+'Year 5'!Q22</f>
        <v>0</v>
      </c>
      <c r="R22" s="230">
        <f>'Year 1'!R22+'Year 2'!R22+'Year 3'!R22+'Year 4'!R22+'Year 5'!R22</f>
        <v>0</v>
      </c>
      <c r="S22" s="5"/>
    </row>
    <row r="23" spans="1:20" s="1" customFormat="1" ht="12" customHeight="1" thickBot="1" x14ac:dyDescent="0.25">
      <c r="A23" s="18" t="s">
        <v>8</v>
      </c>
      <c r="B23" s="10"/>
      <c r="C23" s="7" t="s">
        <v>91</v>
      </c>
      <c r="D23" s="40"/>
      <c r="E23" s="41"/>
      <c r="F23" s="45"/>
      <c r="H23" s="4"/>
      <c r="I23" s="76">
        <f>'Year 1'!I23+'Year 2'!I23+'Year 3'!I23+'Year 4'!I23+'Year 5'!I23</f>
        <v>0</v>
      </c>
      <c r="J23" s="76">
        <f>'Year 1'!J23+'Year 2'!J23+'Year 3'!J23+'Year 4'!J23+'Year 5'!J23</f>
        <v>0</v>
      </c>
      <c r="K23" s="76">
        <f>'Year 1'!K23+'Year 2'!K23+'Year 3'!K23+'Year 4'!K23+'Year 5'!K23</f>
        <v>0</v>
      </c>
      <c r="N23" s="4"/>
      <c r="O23" s="206" t="s">
        <v>123</v>
      </c>
      <c r="P23" s="207">
        <f>'Year 1'!P23+'Year 2'!P23+'Year 3'!P23+'Year 4'!P23+'Year 5'!P23</f>
        <v>0</v>
      </c>
      <c r="Q23" s="207">
        <f>'Year 1'!Q23+'Year 2'!Q23+'Year 3'!Q23+'Year 4'!Q23+'Year 5'!Q23</f>
        <v>0</v>
      </c>
      <c r="R23" s="207">
        <f>'Year 1'!R23+'Year 2'!R23+'Year 3'!R23+'Year 4'!R23+'Year 5'!R23</f>
        <v>0</v>
      </c>
      <c r="S23" s="5"/>
    </row>
    <row r="24" spans="1:20" s="1" customFormat="1" ht="12" customHeight="1" x14ac:dyDescent="0.2">
      <c r="A24" s="18" t="s">
        <v>8</v>
      </c>
      <c r="B24" s="10">
        <f>'Year 1'!B24+'Year 2'!B24+'Year 3'!B24+'Year 4'!B24+'Year 5'!B24</f>
        <v>0</v>
      </c>
      <c r="C24" s="7" t="s">
        <v>3</v>
      </c>
      <c r="D24" s="40"/>
      <c r="E24" s="41"/>
      <c r="F24" s="45"/>
      <c r="H24" s="4"/>
      <c r="I24" s="76">
        <f>'Year 1'!I24+'Year 2'!I24+'Year 3'!I24+'Year 4'!I24+'Year 5'!I24</f>
        <v>0</v>
      </c>
      <c r="J24" s="76">
        <f>'Year 1'!J24+'Year 2'!J24+'Year 3'!J24+'Year 4'!J24+'Year 5'!J24</f>
        <v>0</v>
      </c>
      <c r="K24" s="76">
        <f>'Year 1'!K24+'Year 2'!K24+'Year 3'!K24+'Year 4'!K24+'Year 5'!K24</f>
        <v>0</v>
      </c>
      <c r="N24" s="4"/>
      <c r="O24" s="210" t="s">
        <v>124</v>
      </c>
      <c r="P24" s="203"/>
      <c r="Q24" s="203"/>
      <c r="R24" s="203"/>
      <c r="S24" s="5"/>
    </row>
    <row r="25" spans="1:20" s="1" customFormat="1" ht="12" customHeight="1" thickBot="1" x14ac:dyDescent="0.25">
      <c r="A25" s="18" t="s">
        <v>8</v>
      </c>
      <c r="B25" s="10">
        <f>'Year 1'!B25+'Year 2'!B25+'Year 3'!B25+'Year 4'!B25+'Year 5'!B25</f>
        <v>0</v>
      </c>
      <c r="C25" s="7" t="s">
        <v>53</v>
      </c>
      <c r="D25" s="40"/>
      <c r="E25" s="41"/>
      <c r="F25" s="5"/>
      <c r="G25" s="46"/>
      <c r="H25" s="74"/>
      <c r="I25" s="214">
        <f>'Year 1'!I25+'Year 2'!I25+'Year 3'!I25+'Year 4'!I25+'Year 5'!I25</f>
        <v>0</v>
      </c>
      <c r="J25" s="76">
        <f>'Year 1'!J25+'Year 2'!J25+'Year 3'!J25+'Year 4'!J25+'Year 5'!J25</f>
        <v>0</v>
      </c>
      <c r="K25" s="76">
        <f>'Year 1'!K25+'Year 2'!K25+'Year 3'!K25+'Year 4'!K25+'Year 5'!K25</f>
        <v>0</v>
      </c>
      <c r="N25" s="4"/>
      <c r="O25" s="229" t="s">
        <v>125</v>
      </c>
      <c r="P25" s="230">
        <f>'Year 1'!P25+'Year 2'!P25+'Year 3'!P25+'Year 4'!P25+'Year 5'!P25</f>
        <v>0</v>
      </c>
      <c r="Q25" s="230">
        <f>'Year 1'!Q25+'Year 2'!Q25+'Year 3'!Q25+'Year 4'!Q25+'Year 5'!Q25</f>
        <v>0</v>
      </c>
      <c r="R25" s="230">
        <f>'Year 1'!R25+'Year 2'!R25+'Year 3'!R25+'Year 4'!R25+'Year 5'!R25</f>
        <v>0</v>
      </c>
      <c r="S25" s="5"/>
    </row>
    <row r="26" spans="1:20" s="1" customFormat="1" ht="12" customHeight="1" thickBot="1" x14ac:dyDescent="0.25">
      <c r="A26" s="135" t="s">
        <v>8</v>
      </c>
      <c r="B26" s="141">
        <f>'Year 1'!B26+'Year 2'!B26+'Year 3'!B26+'Year 4'!B26+'Year 5'!B26</f>
        <v>0</v>
      </c>
      <c r="C26" s="137" t="s">
        <v>54</v>
      </c>
      <c r="D26" s="142"/>
      <c r="E26" s="132"/>
      <c r="F26" s="143"/>
      <c r="G26" s="106"/>
      <c r="H26" s="144"/>
      <c r="I26" s="219">
        <f>'Year 1'!I26+'Year 2'!I26+'Year 3'!I26+'Year 4'!I26+'Year 5'!I26</f>
        <v>0</v>
      </c>
      <c r="J26" s="125">
        <f>'Year 1'!J26+'Year 2'!J26+'Year 3'!J26+'Year 4'!J26+'Year 5'!J26</f>
        <v>0</v>
      </c>
      <c r="K26" s="125">
        <f>'Year 1'!K26+'Year 2'!K26+'Year 3'!K26+'Year 4'!K26+'Year 5'!K26</f>
        <v>0</v>
      </c>
      <c r="O26" s="180" t="s">
        <v>126</v>
      </c>
      <c r="P26" s="181">
        <f>'Year 1'!P26+'Year 2'!P26+'Year 3'!P26+'Year 4'!P26+'Year 5'!P26</f>
        <v>0</v>
      </c>
      <c r="Q26" s="181">
        <f>'Year 1'!Q26+'Year 2'!Q26+'Year 3'!Q26+'Year 4'!Q26+'Year 5'!Q26</f>
        <v>0</v>
      </c>
      <c r="R26" s="181">
        <f>'Year 1'!R26+'Year 2'!R26+'Year 3'!R26+'Year 4'!R26+'Year 5'!R26</f>
        <v>0</v>
      </c>
      <c r="S26" s="151">
        <f>SUM(P26:R26)</f>
        <v>0</v>
      </c>
    </row>
    <row r="27" spans="1:20" s="1" customFormat="1" ht="12" customHeight="1" thickBot="1" x14ac:dyDescent="0.25">
      <c r="A27" s="284" t="s">
        <v>79</v>
      </c>
      <c r="B27" s="285"/>
      <c r="C27" s="285"/>
      <c r="D27" s="145"/>
      <c r="E27" s="145"/>
      <c r="F27" s="145"/>
      <c r="G27" s="145"/>
      <c r="H27" s="145"/>
      <c r="I27" s="126">
        <f>'Year 1'!I27+'Year 2'!I27+'Year 3'!I27+'Year 4'!I27+'Year 5'!I27</f>
        <v>0</v>
      </c>
      <c r="J27" s="126">
        <f>'Year 1'!J27+'Year 2'!J27+'Year 3'!J27+'Year 4'!J27+'Year 5'!J27</f>
        <v>0</v>
      </c>
      <c r="K27" s="126">
        <f>'Year 1'!K27+'Year 2'!K27+'Year 3'!K27+'Year 4'!K27+'Year 5'!K27</f>
        <v>0</v>
      </c>
      <c r="O27" s="82"/>
      <c r="P27" s="82"/>
      <c r="Q27" s="82"/>
      <c r="R27" s="82"/>
      <c r="S27" s="2"/>
      <c r="T27" s="2"/>
    </row>
    <row r="28" spans="1:20" ht="12" customHeight="1" thickBot="1" x14ac:dyDescent="0.25">
      <c r="A28" s="416" t="s">
        <v>58</v>
      </c>
      <c r="B28" s="417"/>
      <c r="C28" s="417"/>
      <c r="D28" s="417"/>
      <c r="E28" s="417"/>
      <c r="F28" s="417"/>
      <c r="G28" s="417"/>
      <c r="H28" s="417"/>
      <c r="I28" s="126">
        <f>'Year 1'!I28+'Year 2'!I28+'Year 3'!I28+'Year 4'!I28+'Year 5'!I28</f>
        <v>0</v>
      </c>
      <c r="J28" s="126">
        <f>'Year 1'!J28+'Year 2'!J28+'Year 3'!J28+'Year 4'!J28+'Year 5'!J28</f>
        <v>0</v>
      </c>
      <c r="K28" s="126">
        <f>'Year 1'!K28+'Year 2'!K28+'Year 3'!K28+'Year 4'!K28+'Year 5'!K28</f>
        <v>0</v>
      </c>
      <c r="O28" s="82"/>
      <c r="P28" s="82"/>
      <c r="Q28" s="82"/>
      <c r="R28" s="82"/>
    </row>
    <row r="29" spans="1:20" ht="12" customHeight="1" thickBot="1" x14ac:dyDescent="0.25">
      <c r="A29" s="327" t="s">
        <v>85</v>
      </c>
      <c r="B29" s="328"/>
      <c r="C29" s="328"/>
      <c r="D29" s="164"/>
      <c r="E29" s="164"/>
      <c r="F29" s="164"/>
      <c r="G29" s="164"/>
      <c r="H29" s="164"/>
      <c r="I29" s="172">
        <f>'Year 1'!I29+'Year 2'!I29+'Year 3'!I29+'Year 4'!I29+'Year 5'!I29</f>
        <v>0</v>
      </c>
      <c r="J29" s="172">
        <f>'Year 1'!J29+'Year 2'!J29+'Year 3'!J29+'Year 4'!J29+'Year 5'!J29</f>
        <v>0</v>
      </c>
      <c r="K29" s="172">
        <f>'Year 1'!K29+'Year 2'!K29+'Year 3'!K29+'Year 4'!K29+'Year 5'!K29</f>
        <v>0</v>
      </c>
      <c r="L29" s="166"/>
      <c r="M29" s="166"/>
      <c r="N29" s="166"/>
      <c r="O29" s="23"/>
      <c r="P29" s="23"/>
    </row>
    <row r="30" spans="1:20" s="3" customFormat="1" ht="12" customHeight="1" thickBot="1" x14ac:dyDescent="0.25">
      <c r="A30" s="296" t="s">
        <v>143</v>
      </c>
      <c r="B30" s="297"/>
      <c r="C30" s="297"/>
      <c r="D30" s="297"/>
      <c r="E30" s="297"/>
      <c r="F30" s="297"/>
      <c r="G30" s="297"/>
      <c r="H30" s="298"/>
      <c r="I30" s="34"/>
      <c r="J30" s="34"/>
      <c r="K30" s="34"/>
      <c r="N30" s="243"/>
      <c r="O30" s="251" t="s">
        <v>142</v>
      </c>
      <c r="P30" s="252"/>
      <c r="Q30" s="14"/>
      <c r="R30" s="2"/>
      <c r="S30" s="2"/>
      <c r="T30" s="2"/>
    </row>
    <row r="31" spans="1:20" s="3" customFormat="1" ht="12" customHeight="1" x14ac:dyDescent="0.2">
      <c r="A31" s="19"/>
      <c r="B31" s="7" t="s">
        <v>98</v>
      </c>
      <c r="C31" s="186"/>
      <c r="D31" s="44" t="s">
        <v>99</v>
      </c>
      <c r="E31" s="352">
        <f>'Year 3'!E31+'Year 2'!E31+'Year 1'!E31</f>
        <v>0</v>
      </c>
      <c r="F31" s="352"/>
      <c r="G31" s="352"/>
      <c r="H31" s="353"/>
      <c r="I31" s="76">
        <f>'Year 3'!I31+'Year 2'!I31+'Year 1'!I31</f>
        <v>0</v>
      </c>
      <c r="J31" s="76">
        <f>'Year 3'!J31+'Year 2'!J31+'Year 1'!J31</f>
        <v>0</v>
      </c>
      <c r="K31" s="76">
        <f>'Year 1'!K31+'Year 2'!K31+'Year 3'!K31+'Year 4'!K31+'Year 5'!K31</f>
        <v>0</v>
      </c>
      <c r="N31" s="243"/>
      <c r="O31" s="249">
        <f>'Year 1'!I69</f>
        <v>0</v>
      </c>
      <c r="P31" s="250" t="s">
        <v>137</v>
      </c>
      <c r="Q31" s="5"/>
      <c r="R31" s="2"/>
      <c r="S31" s="2"/>
      <c r="T31" s="2"/>
    </row>
    <row r="32" spans="1:20" s="3" customFormat="1" ht="12" customHeight="1" x14ac:dyDescent="0.2">
      <c r="A32" s="19"/>
      <c r="B32" s="7" t="s">
        <v>100</v>
      </c>
      <c r="C32" s="186"/>
      <c r="D32" s="44" t="s">
        <v>99</v>
      </c>
      <c r="E32" s="352">
        <f>'Year 3'!E32+'Year 2'!E32+'Year 1'!E32</f>
        <v>0</v>
      </c>
      <c r="F32" s="352"/>
      <c r="G32" s="352"/>
      <c r="H32" s="353"/>
      <c r="I32" s="76">
        <f>'Year 3'!I32+'Year 2'!I32+'Year 1'!I32</f>
        <v>0</v>
      </c>
      <c r="J32" s="76">
        <f>'Year 3'!J32+'Year 2'!J32+'Year 1'!J32</f>
        <v>0</v>
      </c>
      <c r="K32" s="76">
        <f>'Year 1'!K32+'Year 2'!K32+'Year 3'!K32+'Year 4'!K32+'Year 5'!K32</f>
        <v>0</v>
      </c>
      <c r="N32" s="243"/>
      <c r="O32" s="247">
        <f>'Year 2'!I69</f>
        <v>0</v>
      </c>
      <c r="P32" s="245" t="s">
        <v>138</v>
      </c>
      <c r="Q32" s="121" t="s">
        <v>141</v>
      </c>
      <c r="R32" s="2"/>
      <c r="S32" s="2"/>
      <c r="T32" s="2"/>
    </row>
    <row r="33" spans="1:20" ht="12" customHeight="1" thickBot="1" x14ac:dyDescent="0.25">
      <c r="A33" s="19"/>
      <c r="B33" s="7" t="s">
        <v>101</v>
      </c>
      <c r="C33" s="186"/>
      <c r="D33" s="44" t="s">
        <v>99</v>
      </c>
      <c r="E33" s="352">
        <f>'Year 3'!E33+'Year 2'!E33+'Year 1'!E33</f>
        <v>0</v>
      </c>
      <c r="F33" s="352"/>
      <c r="G33" s="352"/>
      <c r="H33" s="353"/>
      <c r="I33" s="76">
        <f>'Year 3'!I33+'Year 2'!I33+'Year 1'!I33</f>
        <v>0</v>
      </c>
      <c r="J33" s="76">
        <f>'Year 3'!J33+'Year 2'!J33+'Year 1'!J33</f>
        <v>0</v>
      </c>
      <c r="K33" s="76">
        <f>'Year 1'!K33+'Year 2'!K33+'Year 3'!K33+'Year 4'!K33+'Year 5'!K33</f>
        <v>0</v>
      </c>
      <c r="N33" s="6"/>
      <c r="O33" s="248">
        <f>'Year 3'!I69</f>
        <v>0</v>
      </c>
      <c r="P33" s="246" t="s">
        <v>139</v>
      </c>
      <c r="Q33" s="121" t="s">
        <v>141</v>
      </c>
      <c r="R33" s="1"/>
      <c r="S33" s="1"/>
      <c r="T33" s="1"/>
    </row>
    <row r="34" spans="1:20" s="1" customFormat="1" ht="12" customHeight="1" thickBot="1" x14ac:dyDescent="0.25">
      <c r="A34" s="288" t="s">
        <v>0</v>
      </c>
      <c r="B34" s="289"/>
      <c r="C34" s="289"/>
      <c r="D34" s="289"/>
      <c r="E34" s="289"/>
      <c r="F34" s="289"/>
      <c r="G34" s="289"/>
      <c r="H34" s="290"/>
      <c r="I34" s="178">
        <f>'Year 1'!I34+'Year 2'!I34+'Year 3'!I34+'Year 4'!I34+'Year 5'!I34</f>
        <v>0</v>
      </c>
      <c r="J34" s="178">
        <f>'Year 1'!J34+'Year 2'!J34+'Year 3'!J34+'Year 4'!J34+'Year 5'!J34</f>
        <v>0</v>
      </c>
      <c r="K34" s="178">
        <f>'Year 1'!K34+'Year 2'!K34+'Year 3'!K34+'Year 4'!K34+'Year 5'!K34</f>
        <v>0</v>
      </c>
      <c r="N34" s="4"/>
      <c r="O34" s="244"/>
      <c r="P34" s="244"/>
    </row>
    <row r="35" spans="1:20" ht="12" customHeight="1" x14ac:dyDescent="0.2">
      <c r="A35" s="286" t="s">
        <v>9</v>
      </c>
      <c r="B35" s="287"/>
      <c r="C35" s="287"/>
      <c r="D35" s="287"/>
      <c r="E35" s="287"/>
      <c r="F35" s="287"/>
      <c r="G35" s="287"/>
      <c r="H35" s="287"/>
      <c r="I35" s="35"/>
      <c r="J35" s="35"/>
      <c r="K35" s="35"/>
      <c r="N35" s="6"/>
      <c r="O35" s="1"/>
      <c r="P35" s="1"/>
      <c r="Q35" s="1"/>
      <c r="R35" s="1"/>
      <c r="S35" s="1"/>
      <c r="T35" s="1"/>
    </row>
    <row r="36" spans="1:20" s="1" customFormat="1" ht="12" customHeight="1" x14ac:dyDescent="0.2">
      <c r="A36" s="19"/>
      <c r="B36" s="291" t="s">
        <v>10</v>
      </c>
      <c r="C36" s="291"/>
      <c r="D36" s="291"/>
      <c r="E36" s="291"/>
      <c r="F36" s="291"/>
      <c r="G36" s="291"/>
      <c r="H36" s="291"/>
      <c r="I36" s="76">
        <f>'Year 1'!I36+'Year 2'!I36+'Year 3'!I36</f>
        <v>0</v>
      </c>
      <c r="J36" s="76">
        <f>'Year 3'!J36+'Year 2'!J36+'Year 1'!J36</f>
        <v>0</v>
      </c>
      <c r="K36" s="76">
        <f>'Year 1'!K36+'Year 2'!K36+'Year 3'!K36+'Year 4'!K34+'Year 5'!K34</f>
        <v>0</v>
      </c>
    </row>
    <row r="37" spans="1:20" s="1" customFormat="1" ht="12" customHeight="1" thickBot="1" x14ac:dyDescent="0.25">
      <c r="A37" s="169"/>
      <c r="B37" s="338" t="s">
        <v>11</v>
      </c>
      <c r="C37" s="338"/>
      <c r="D37" s="338"/>
      <c r="E37" s="338"/>
      <c r="F37" s="338"/>
      <c r="G37" s="338"/>
      <c r="H37" s="338"/>
      <c r="I37" s="76">
        <f>'Year 1'!I37+'Year 2'!I37+'Year 3'!I37</f>
        <v>0</v>
      </c>
      <c r="J37" s="125">
        <f>'Year 3'!J37+'Year 2'!J37+'Year 1'!J37</f>
        <v>0</v>
      </c>
      <c r="K37" s="125">
        <f>'Year 1'!K37+'Year 2'!K37+'Year 3'!K37+'Year 4'!K35+'Year 5'!K35</f>
        <v>0</v>
      </c>
    </row>
    <row r="38" spans="1:20" s="1" customFormat="1" ht="12" customHeight="1" thickBot="1" x14ac:dyDescent="0.25">
      <c r="A38" s="327" t="s">
        <v>84</v>
      </c>
      <c r="B38" s="328"/>
      <c r="C38" s="328"/>
      <c r="D38" s="328"/>
      <c r="E38" s="328"/>
      <c r="F38" s="328"/>
      <c r="G38" s="328"/>
      <c r="H38" s="329"/>
      <c r="I38" s="172">
        <f>'Year 1'!I38+'Year 2'!I38+'Year 3'!I38+'Year 4'!I36+'Year 5'!I36</f>
        <v>0</v>
      </c>
      <c r="J38" s="172">
        <f>'Year 3'!J38+'Year 2'!J38+'Year 1'!J38</f>
        <v>0</v>
      </c>
      <c r="K38" s="172">
        <f>'Year 1'!K38+'Year 2'!K38+'Year 3'!K38+'Year 4'!K36+'Year 5'!K36</f>
        <v>0</v>
      </c>
      <c r="O38" s="2"/>
      <c r="P38" s="2"/>
      <c r="Q38" s="2"/>
    </row>
    <row r="39" spans="1:20" ht="12" customHeight="1" x14ac:dyDescent="0.2">
      <c r="A39" s="354" t="s">
        <v>12</v>
      </c>
      <c r="B39" s="355"/>
      <c r="C39" s="355"/>
      <c r="D39" s="355"/>
      <c r="E39" s="355"/>
      <c r="F39" s="355"/>
      <c r="G39" s="355"/>
      <c r="H39" s="355"/>
      <c r="I39" s="388"/>
      <c r="J39" s="388"/>
      <c r="K39" s="388"/>
      <c r="O39" s="166"/>
      <c r="P39" s="166"/>
      <c r="Q39" s="166"/>
      <c r="R39" s="1"/>
      <c r="S39" s="1"/>
      <c r="T39" s="1"/>
    </row>
    <row r="40" spans="1:20" ht="12" customHeight="1" x14ac:dyDescent="0.2">
      <c r="A40" s="17"/>
      <c r="B40" s="7" t="s">
        <v>95</v>
      </c>
      <c r="C40" s="7"/>
      <c r="D40" s="185"/>
      <c r="E40" s="7" t="s">
        <v>96</v>
      </c>
      <c r="F40" s="186"/>
      <c r="G40" s="186" t="s">
        <v>97</v>
      </c>
      <c r="H40" s="7"/>
      <c r="I40" s="389"/>
      <c r="J40" s="389"/>
      <c r="K40" s="389"/>
      <c r="O40" s="3"/>
      <c r="P40" s="3"/>
      <c r="Q40" s="3"/>
    </row>
    <row r="41" spans="1:20" ht="12" customHeight="1" x14ac:dyDescent="0.2">
      <c r="A41" s="20"/>
      <c r="B41" s="359" t="s">
        <v>13</v>
      </c>
      <c r="C41" s="359"/>
      <c r="D41" s="359"/>
      <c r="E41" s="359"/>
      <c r="F41" s="359"/>
      <c r="G41" s="359"/>
      <c r="H41" s="405"/>
      <c r="I41" s="389"/>
      <c r="J41" s="389"/>
      <c r="K41" s="389"/>
      <c r="R41" s="166"/>
      <c r="S41" s="166"/>
      <c r="T41" s="166"/>
    </row>
    <row r="42" spans="1:20" ht="12" customHeight="1" x14ac:dyDescent="0.2">
      <c r="A42" s="17"/>
      <c r="B42" s="291" t="s">
        <v>14</v>
      </c>
      <c r="C42" s="291"/>
      <c r="D42" s="291"/>
      <c r="E42" s="291"/>
      <c r="F42" s="291"/>
      <c r="G42" s="291"/>
      <c r="H42" s="406"/>
      <c r="I42" s="389"/>
      <c r="J42" s="389"/>
      <c r="K42" s="389"/>
      <c r="O42" s="1"/>
      <c r="P42" s="1"/>
      <c r="Q42" s="1"/>
      <c r="R42" s="3"/>
      <c r="S42" s="3"/>
      <c r="T42" s="3"/>
    </row>
    <row r="43" spans="1:20" ht="12" customHeight="1" x14ac:dyDescent="0.2">
      <c r="A43" s="17"/>
      <c r="B43" s="291" t="s">
        <v>15</v>
      </c>
      <c r="C43" s="291"/>
      <c r="D43" s="291"/>
      <c r="E43" s="291"/>
      <c r="F43" s="291"/>
      <c r="G43" s="291"/>
      <c r="H43" s="406"/>
      <c r="I43" s="402"/>
      <c r="J43" s="402"/>
      <c r="K43" s="402"/>
    </row>
    <row r="44" spans="1:20" ht="12" customHeight="1" thickBot="1" x14ac:dyDescent="0.25">
      <c r="A44" s="409" t="s">
        <v>27</v>
      </c>
      <c r="B44" s="410"/>
      <c r="C44" s="410"/>
      <c r="D44" s="410"/>
      <c r="E44" s="410"/>
      <c r="F44" s="410"/>
      <c r="G44" s="410"/>
      <c r="H44" s="411"/>
      <c r="I44" s="76">
        <f>'Year 1'!I44+'Year 2'!I44+'Year 3'!I44</f>
        <v>0</v>
      </c>
      <c r="J44" s="76">
        <f>'Year 3'!J44+'Year 2'!J44+'Year 1'!J44</f>
        <v>0</v>
      </c>
      <c r="K44" s="76" t="e">
        <f>'Year 1'!K44+'Year 2'!K44+#REF!+#REF!+#REF!</f>
        <v>#REF!</v>
      </c>
      <c r="O44" s="1"/>
      <c r="P44" s="1"/>
      <c r="Q44" s="1"/>
      <c r="R44" s="1"/>
      <c r="S44" s="1"/>
      <c r="T44" s="1"/>
    </row>
    <row r="45" spans="1:20" ht="12" hidden="1" customHeight="1" x14ac:dyDescent="0.2">
      <c r="A45" s="354" t="s">
        <v>30</v>
      </c>
      <c r="B45" s="355"/>
      <c r="C45" s="355"/>
      <c r="D45" s="355"/>
      <c r="E45" s="355"/>
      <c r="F45" s="355"/>
      <c r="G45" s="355"/>
      <c r="H45" s="355"/>
      <c r="I45" s="35"/>
      <c r="J45" s="35"/>
      <c r="K45" s="35"/>
      <c r="O45" s="1"/>
      <c r="P45" s="1"/>
      <c r="Q45" s="1"/>
    </row>
    <row r="46" spans="1:20" ht="12" hidden="1" customHeight="1" x14ac:dyDescent="0.2">
      <c r="A46" s="19"/>
      <c r="B46" s="7" t="s">
        <v>40</v>
      </c>
      <c r="C46" s="12"/>
      <c r="D46" s="44" t="s">
        <v>31</v>
      </c>
      <c r="E46" s="407">
        <f>'Year 3'!C46</f>
        <v>0</v>
      </c>
      <c r="F46" s="407"/>
      <c r="G46" s="407"/>
      <c r="H46" s="408"/>
      <c r="I46" s="76">
        <f>'Year 1'!I46+'Year 2'!I46+'Year 3'!I46</f>
        <v>0</v>
      </c>
      <c r="J46" s="76">
        <f>'Year 1'!J46+'Year 2'!J46+'Year 3'!J46+'Year 4'!J44+'Year 5'!J44</f>
        <v>0</v>
      </c>
      <c r="K46" s="76" t="e">
        <f>'Year 1'!K46+'Year 2'!K46+#REF!+#REF!+#REF!</f>
        <v>#REF!</v>
      </c>
      <c r="O46" s="1"/>
      <c r="P46" s="1"/>
      <c r="Q46" s="1"/>
      <c r="R46" s="1"/>
      <c r="S46" s="1"/>
      <c r="T46" s="1"/>
    </row>
    <row r="47" spans="1:20" ht="12" hidden="1" customHeight="1" x14ac:dyDescent="0.2">
      <c r="A47" s="19"/>
      <c r="B47" s="7" t="s">
        <v>41</v>
      </c>
      <c r="C47" s="12"/>
      <c r="D47" s="44" t="s">
        <v>31</v>
      </c>
      <c r="E47" s="407">
        <f>'Year 3'!C47</f>
        <v>0</v>
      </c>
      <c r="F47" s="407"/>
      <c r="G47" s="407"/>
      <c r="H47" s="408"/>
      <c r="I47" s="76">
        <f>'Year 1'!I47+'Year 2'!I47+'Year 3'!I47</f>
        <v>0</v>
      </c>
      <c r="J47" s="76">
        <f>'Year 1'!J47+'Year 2'!J47+'Year 3'!J47+'Year 4'!J45+'Year 5'!J45</f>
        <v>0</v>
      </c>
      <c r="K47" s="76" t="e">
        <f>'Year 1'!K47+'Year 2'!K47+#REF!+#REF!+#REF!</f>
        <v>#REF!</v>
      </c>
      <c r="R47" s="1"/>
      <c r="S47" s="1"/>
      <c r="T47" s="1"/>
    </row>
    <row r="48" spans="1:20" ht="12" hidden="1" customHeight="1" x14ac:dyDescent="0.2">
      <c r="A48" s="19"/>
      <c r="B48" s="7" t="s">
        <v>42</v>
      </c>
      <c r="C48" s="12"/>
      <c r="D48" s="44" t="s">
        <v>31</v>
      </c>
      <c r="E48" s="407">
        <f>'Year 3'!C48</f>
        <v>0</v>
      </c>
      <c r="F48" s="407"/>
      <c r="G48" s="407"/>
      <c r="H48" s="408"/>
      <c r="I48" s="76">
        <f>'Year 1'!I48+'Year 2'!I48+'Year 3'!I48</f>
        <v>0</v>
      </c>
      <c r="J48" s="76">
        <f>'Year 1'!J48+'Year 2'!J48+'Year 3'!J48+'Year 4'!J46+'Year 5'!J46</f>
        <v>0</v>
      </c>
      <c r="K48" s="76" t="e">
        <f>'Year 1'!K48+'Year 2'!K48+#REF!+#REF!+#REF!</f>
        <v>#REF!</v>
      </c>
      <c r="R48" s="1"/>
      <c r="S48" s="1"/>
      <c r="T48" s="1"/>
    </row>
    <row r="49" spans="1:20" ht="12" hidden="1" customHeight="1" x14ac:dyDescent="0.2">
      <c r="A49" s="19"/>
      <c r="B49" s="7" t="s">
        <v>43</v>
      </c>
      <c r="C49" s="12"/>
      <c r="D49" s="44" t="s">
        <v>31</v>
      </c>
      <c r="E49" s="407">
        <f>'Year 3'!C49</f>
        <v>0</v>
      </c>
      <c r="F49" s="407"/>
      <c r="G49" s="407"/>
      <c r="H49" s="408"/>
      <c r="I49" s="76">
        <f>'Year 1'!I49+'Year 2'!I49+'Year 3'!I49</f>
        <v>0</v>
      </c>
      <c r="J49" s="76">
        <f>'Year 1'!J49+'Year 2'!J49+'Year 3'!J49+'Year 4'!J47+'Year 5'!J47</f>
        <v>0</v>
      </c>
      <c r="K49" s="76" t="e">
        <f>'Year 1'!K49+'Year 2'!K49+#REF!+#REF!+#REF!</f>
        <v>#REF!</v>
      </c>
    </row>
    <row r="50" spans="1:20" ht="12" hidden="1" customHeight="1" x14ac:dyDescent="0.2">
      <c r="A50" s="19"/>
      <c r="B50" s="7" t="s">
        <v>44</v>
      </c>
      <c r="C50" s="12"/>
      <c r="D50" s="44" t="s">
        <v>31</v>
      </c>
      <c r="E50" s="407">
        <f>'Year 3'!C50</f>
        <v>0</v>
      </c>
      <c r="F50" s="407"/>
      <c r="G50" s="407"/>
      <c r="H50" s="408"/>
      <c r="I50" s="76">
        <f>'Year 1'!I50+'Year 2'!I50+'Year 3'!I50</f>
        <v>0</v>
      </c>
      <c r="J50" s="76">
        <f>'Year 1'!J50+'Year 2'!J50+'Year 3'!J50+'Year 4'!J48+'Year 5'!J48</f>
        <v>0</v>
      </c>
      <c r="K50" s="76" t="e">
        <f>'Year 1'!K50+'Year 2'!K50+#REF!+#REF!+#REF!</f>
        <v>#REF!</v>
      </c>
    </row>
    <row r="51" spans="1:20" ht="12" hidden="1" customHeight="1" x14ac:dyDescent="0.2">
      <c r="A51" s="16"/>
      <c r="B51" s="7" t="s">
        <v>45</v>
      </c>
      <c r="C51" s="13"/>
      <c r="D51" s="13"/>
      <c r="E51" s="13"/>
      <c r="F51" s="13"/>
      <c r="G51" s="13"/>
      <c r="H51" s="13"/>
      <c r="I51" s="76">
        <f>'Year 1'!I51+'Year 2'!I51+'Year 3'!I51</f>
        <v>0</v>
      </c>
      <c r="J51" s="76">
        <f>'Year 1'!J51+'Year 2'!J51+'Year 3'!J51+'Year 4'!J49+'Year 5'!J49</f>
        <v>0</v>
      </c>
      <c r="K51" s="76" t="e">
        <f>'Year 1'!K51+'Year 2'!K51+#REF!+#REF!+#REF!</f>
        <v>#REF!</v>
      </c>
    </row>
    <row r="52" spans="1:20" ht="12" hidden="1" customHeight="1" thickBot="1" x14ac:dyDescent="0.25">
      <c r="A52" s="403" t="s">
        <v>29</v>
      </c>
      <c r="B52" s="404"/>
      <c r="C52" s="404"/>
      <c r="D52" s="43"/>
      <c r="E52" s="43"/>
      <c r="F52" s="43"/>
      <c r="G52" s="43"/>
      <c r="H52" s="43"/>
      <c r="I52" s="76">
        <f>'Year 1'!I52+'Year 2'!I52+'Year 3'!I52</f>
        <v>0</v>
      </c>
      <c r="J52" s="76">
        <f>'Year 1'!J52+'Year 2'!J52+'Year 3'!J52+'Year 4'!J50+'Year 5'!J50</f>
        <v>0</v>
      </c>
      <c r="K52" s="76" t="e">
        <f>'Year 1'!K52+'Year 2'!K52+#REF!+#REF!+#REF!</f>
        <v>#REF!</v>
      </c>
    </row>
    <row r="53" spans="1:20" s="3" customFormat="1" ht="12" customHeight="1" x14ac:dyDescent="0.2">
      <c r="A53" s="286" t="s">
        <v>16</v>
      </c>
      <c r="B53" s="347"/>
      <c r="C53" s="347"/>
      <c r="D53" s="347"/>
      <c r="E53" s="347"/>
      <c r="F53" s="347"/>
      <c r="G53" s="347"/>
      <c r="H53" s="348"/>
      <c r="I53" s="34"/>
      <c r="J53" s="34"/>
      <c r="K53" s="34"/>
      <c r="O53" s="2"/>
      <c r="P53" s="2"/>
      <c r="Q53" s="2"/>
      <c r="R53" s="2"/>
      <c r="S53" s="2"/>
      <c r="T53" s="2"/>
    </row>
    <row r="54" spans="1:20" ht="12" customHeight="1" x14ac:dyDescent="0.2">
      <c r="A54" s="17"/>
      <c r="B54" s="291" t="s">
        <v>68</v>
      </c>
      <c r="C54" s="291"/>
      <c r="D54" s="291"/>
      <c r="E54" s="291"/>
      <c r="F54" s="291"/>
      <c r="G54" s="291"/>
      <c r="H54" s="291"/>
      <c r="I54" s="76">
        <f>'Year 1'!I54+'Year 2'!I54+'Year 3'!I54</f>
        <v>0</v>
      </c>
      <c r="J54" s="76">
        <f>'Year 3'!J54+'Year 2'!J54+'Year 1'!J54</f>
        <v>0</v>
      </c>
      <c r="K54" s="76">
        <f>'Year 1'!K54+'Year 2'!K54+'Year 3'!K54+'Year 4'!K52+'Year 5'!K52</f>
        <v>0</v>
      </c>
    </row>
    <row r="55" spans="1:20" ht="12" customHeight="1" x14ac:dyDescent="0.2">
      <c r="A55" s="17"/>
      <c r="B55" s="291" t="s">
        <v>104</v>
      </c>
      <c r="C55" s="291"/>
      <c r="D55" s="291"/>
      <c r="E55" s="291"/>
      <c r="F55" s="291"/>
      <c r="G55" s="291"/>
      <c r="H55" s="291"/>
      <c r="I55" s="76">
        <f>'Year 1'!I55+'Year 2'!I55+'Year 3'!I55</f>
        <v>0</v>
      </c>
      <c r="J55" s="76">
        <f>'Year 3'!J55+'Year 2'!J55+'Year 1'!J55</f>
        <v>0</v>
      </c>
      <c r="K55" s="76">
        <f>'Year 1'!K55+'Year 2'!K55+'Year 3'!K55+'Year 4'!K53+'Year 5'!K53</f>
        <v>0</v>
      </c>
    </row>
    <row r="56" spans="1:20" ht="12" customHeight="1" x14ac:dyDescent="0.2">
      <c r="A56" s="17"/>
      <c r="B56" s="291" t="s">
        <v>105</v>
      </c>
      <c r="C56" s="291"/>
      <c r="D56" s="291"/>
      <c r="E56" s="291"/>
      <c r="F56" s="291"/>
      <c r="G56" s="291"/>
      <c r="H56" s="291"/>
      <c r="I56" s="76">
        <f>'Year 1'!I56+'Year 2'!I56+'Year 3'!I56</f>
        <v>0</v>
      </c>
      <c r="J56" s="76">
        <f>'Year 3'!J56+'Year 2'!J56+'Year 1'!J56</f>
        <v>0</v>
      </c>
      <c r="K56" s="76">
        <f>'Year 1'!K56+'Year 2'!K56+'Year 3'!K56+'Year 4'!K54+'Year 5'!K54</f>
        <v>0</v>
      </c>
    </row>
    <row r="57" spans="1:20" ht="12" customHeight="1" x14ac:dyDescent="0.2">
      <c r="A57" s="17"/>
      <c r="B57" s="291" t="s">
        <v>106</v>
      </c>
      <c r="C57" s="291"/>
      <c r="D57" s="291"/>
      <c r="E57" s="291"/>
      <c r="F57" s="291"/>
      <c r="G57" s="291"/>
      <c r="H57" s="291"/>
      <c r="I57" s="76">
        <f>'Year 1'!I57+'Year 2'!I57+'Year 3'!I57</f>
        <v>0</v>
      </c>
      <c r="J57" s="76">
        <f>'Year 3'!J57+'Year 2'!J57+'Year 1'!J57</f>
        <v>0</v>
      </c>
      <c r="K57" s="76">
        <f>'Year 1'!K57+'Year 2'!K57+'Year 3'!K57+'Year 4'!K55+'Year 5'!K55</f>
        <v>0</v>
      </c>
    </row>
    <row r="58" spans="1:20" ht="12" customHeight="1" x14ac:dyDescent="0.2">
      <c r="A58" s="17"/>
      <c r="B58" s="371" t="s">
        <v>75</v>
      </c>
      <c r="C58" s="371"/>
      <c r="D58" s="371"/>
      <c r="E58" s="371"/>
      <c r="F58" s="371"/>
      <c r="G58" s="371"/>
      <c r="H58" s="371"/>
      <c r="I58" s="110"/>
      <c r="J58" s="159">
        <f>'Year 3'!J58+'Year 2'!J58+'Year 1'!J58</f>
        <v>0</v>
      </c>
      <c r="K58" s="159">
        <f>'Year 1'!K58+'Year 2'!K58+'Year 3'!K58+'Year 4'!K56+'Year 5'!K56</f>
        <v>0</v>
      </c>
      <c r="L58" s="18"/>
    </row>
    <row r="59" spans="1:20" ht="12" customHeight="1" thickBot="1" x14ac:dyDescent="0.25">
      <c r="A59" s="29"/>
      <c r="B59" s="291" t="s">
        <v>32</v>
      </c>
      <c r="C59" s="291"/>
      <c r="D59" s="291"/>
      <c r="E59" s="291"/>
      <c r="F59" s="291"/>
      <c r="G59" s="291"/>
      <c r="H59" s="291"/>
      <c r="I59" s="125">
        <f>'Year 1'!I59+'Year 2'!I59+'Year 3'!I59</f>
        <v>0</v>
      </c>
      <c r="J59" s="125">
        <f>'Year 3'!J59+'Year 2'!J59+'Year 1'!J59</f>
        <v>0</v>
      </c>
      <c r="K59" s="125">
        <f>'Year 1'!K59+'Year 2'!K59+'Year 3'!K59+'Year 4'!K57+'Year 5'!K57</f>
        <v>0</v>
      </c>
      <c r="L59" s="18"/>
    </row>
    <row r="60" spans="1:20" ht="12" customHeight="1" thickBot="1" x14ac:dyDescent="0.25">
      <c r="A60" s="327" t="s">
        <v>18</v>
      </c>
      <c r="B60" s="328"/>
      <c r="C60" s="328"/>
      <c r="D60" s="328"/>
      <c r="E60" s="328"/>
      <c r="F60" s="328"/>
      <c r="G60" s="328"/>
      <c r="H60" s="329"/>
      <c r="I60" s="154">
        <f>'Year 1'!I60+'Year 2'!I60+'Year 3'!I60</f>
        <v>0</v>
      </c>
      <c r="J60" s="154">
        <f>'Year 3'!J60+'Year 2'!J60+'Year 1'!J60</f>
        <v>0</v>
      </c>
      <c r="K60" s="154">
        <f>'Year 1'!K60+'Year 2'!K60+'Year 3'!K60+'Year 4'!K58+'Year 5'!K58</f>
        <v>0</v>
      </c>
      <c r="O60" s="3"/>
      <c r="P60" s="3"/>
      <c r="Q60" s="3"/>
    </row>
    <row r="61" spans="1:20" ht="12" customHeight="1" thickBot="1" x14ac:dyDescent="0.25">
      <c r="A61" s="339" t="s">
        <v>17</v>
      </c>
      <c r="B61" s="340"/>
      <c r="C61" s="340"/>
      <c r="D61" s="340"/>
      <c r="E61" s="340"/>
      <c r="F61" s="340"/>
      <c r="G61" s="340"/>
      <c r="H61" s="340"/>
      <c r="I61" s="173">
        <f>'Year 1'!I61+'Year 2'!I61+'Year 3'!I61</f>
        <v>0</v>
      </c>
      <c r="J61" s="173">
        <f>'Year 3'!J61+'Year 2'!J61+'Year 1'!J61</f>
        <v>0</v>
      </c>
      <c r="K61" s="173">
        <f>'Year 1'!K61+'Year 2'!K61+'Year 3'!K61+'Year 4'!K59+'Year 5'!K59</f>
        <v>0</v>
      </c>
    </row>
    <row r="62" spans="1:20" ht="20.25" customHeight="1" x14ac:dyDescent="0.2">
      <c r="A62" s="341" t="s">
        <v>80</v>
      </c>
      <c r="B62" s="342"/>
      <c r="C62" s="343"/>
      <c r="D62" s="26"/>
      <c r="E62" s="27" t="s">
        <v>1</v>
      </c>
      <c r="F62" s="62" t="s">
        <v>64</v>
      </c>
      <c r="G62" s="15" t="s">
        <v>2</v>
      </c>
      <c r="H62" s="30"/>
      <c r="I62" s="36"/>
      <c r="J62" s="36"/>
      <c r="K62" s="36"/>
      <c r="R62" s="3"/>
      <c r="S62" s="3"/>
      <c r="T62" s="3"/>
    </row>
    <row r="63" spans="1:20" ht="12" customHeight="1" x14ac:dyDescent="0.2">
      <c r="A63" s="344"/>
      <c r="B63" s="345"/>
      <c r="C63" s="346"/>
      <c r="D63" s="2" t="s">
        <v>94</v>
      </c>
      <c r="E63" s="183">
        <v>0.25</v>
      </c>
      <c r="F63" s="175">
        <f>'Year 1'!F63+'Year 2'!F63+'Year 3'!F63+'Year 4'!F61+'Year 5'!F61</f>
        <v>0</v>
      </c>
      <c r="G63" s="175">
        <f>'Year 1'!G63+'Year 2'!G63+'Year 3'!G63+'Year 4'!G61+'Year 5'!G61</f>
        <v>0</v>
      </c>
      <c r="H63" s="102"/>
      <c r="I63" s="37"/>
      <c r="J63" s="37"/>
      <c r="K63" s="37"/>
    </row>
    <row r="64" spans="1:20" ht="12" customHeight="1" thickBot="1" x14ac:dyDescent="0.25">
      <c r="A64" s="412" t="s">
        <v>81</v>
      </c>
      <c r="B64" s="413"/>
      <c r="C64" s="414"/>
      <c r="D64" s="23" t="s">
        <v>55</v>
      </c>
      <c r="E64" s="174">
        <v>0.48</v>
      </c>
      <c r="F64" s="175">
        <f>'Year 1'!F64+'Year 2'!F64+'Year 3'!F64+'Year 4'!F62+'Year 5'!F62</f>
        <v>0</v>
      </c>
      <c r="G64" s="175">
        <f>'Year 1'!G64+'Year 2'!G64+'Year 3'!G64+'Year 4'!G62+'Year 5'!G62</f>
        <v>0</v>
      </c>
      <c r="H64" s="103"/>
      <c r="I64" s="213">
        <f>G63</f>
        <v>0</v>
      </c>
      <c r="J64" s="157">
        <f>G64</f>
        <v>0</v>
      </c>
      <c r="K64" s="109"/>
    </row>
    <row r="65" spans="1:13" ht="12" customHeight="1" thickBot="1" x14ac:dyDescent="0.25">
      <c r="A65" s="339" t="s">
        <v>73</v>
      </c>
      <c r="B65" s="340"/>
      <c r="C65" s="340"/>
      <c r="D65" s="340"/>
      <c r="E65" s="340"/>
      <c r="F65" s="340"/>
      <c r="G65" s="340"/>
      <c r="H65" s="415"/>
      <c r="I65" s="173">
        <f>'Year 1'!I65+'Year 2'!I65+'Year 3'!I65</f>
        <v>0</v>
      </c>
      <c r="J65" s="173">
        <f>'Year 3'!J65+'Year 2'!J65+'Year 1'!J65</f>
        <v>0</v>
      </c>
      <c r="K65" s="173">
        <f>'Year 1'!K65+'Year 2'!K65+'Year 3'!K65+'Year 4'!K63+'Year 5'!K63</f>
        <v>0</v>
      </c>
      <c r="L65" s="171"/>
      <c r="M65" s="171"/>
    </row>
    <row r="66" spans="1:13" ht="11.25" customHeight="1" x14ac:dyDescent="0.2">
      <c r="A66" s="361" t="str">
        <f>'Year 1'!A66</f>
        <v>Note:  Permanent Equipment, Participant Support Costs, Subcontracts over $25,000, and Tuition are not included in the base for the indirect cost calculation.</v>
      </c>
      <c r="B66" s="361"/>
      <c r="C66" s="361"/>
      <c r="D66" s="361"/>
      <c r="E66" s="361"/>
      <c r="F66" s="361"/>
      <c r="G66" s="361"/>
      <c r="H66" s="361"/>
      <c r="I66" s="161"/>
      <c r="J66" s="24"/>
      <c r="K66" s="24"/>
    </row>
    <row r="67" spans="1:13" ht="11.25" customHeight="1" x14ac:dyDescent="0.2">
      <c r="A67" s="113"/>
      <c r="B67" s="113"/>
      <c r="C67" s="113"/>
      <c r="D67" s="113"/>
      <c r="E67" s="113"/>
      <c r="F67" s="113"/>
      <c r="G67" s="113"/>
      <c r="H67" s="113"/>
      <c r="I67" s="24"/>
      <c r="J67" s="24"/>
      <c r="K67" s="24"/>
    </row>
    <row r="68" spans="1:13" ht="11.25" customHeight="1" thickBot="1" x14ac:dyDescent="0.25">
      <c r="A68" s="332"/>
      <c r="B68" s="332"/>
      <c r="C68" s="332"/>
      <c r="D68" s="332"/>
      <c r="E68" s="332"/>
      <c r="F68" s="332"/>
      <c r="G68" s="332"/>
      <c r="H68" s="332"/>
      <c r="I68" s="24"/>
      <c r="J68" s="24"/>
      <c r="K68" s="24"/>
    </row>
    <row r="69" spans="1:13" ht="14" customHeight="1" x14ac:dyDescent="0.3">
      <c r="A69" s="325" t="s">
        <v>61</v>
      </c>
      <c r="B69" s="326"/>
      <c r="C69" s="326"/>
      <c r="D69" s="326"/>
      <c r="E69" s="326"/>
      <c r="F69" s="326"/>
      <c r="G69" s="326"/>
      <c r="H69" s="326"/>
      <c r="I69" s="362">
        <f>I65</f>
        <v>0</v>
      </c>
      <c r="J69" s="363"/>
      <c r="K69" s="240"/>
      <c r="L69" s="237" t="s">
        <v>136</v>
      </c>
      <c r="M69" s="121"/>
    </row>
    <row r="70" spans="1:13" ht="14" customHeight="1" x14ac:dyDescent="0.3">
      <c r="A70" s="319" t="s">
        <v>70</v>
      </c>
      <c r="B70" s="358"/>
      <c r="C70" s="358"/>
      <c r="D70" s="358"/>
      <c r="E70" s="358"/>
      <c r="F70" s="358"/>
      <c r="G70" s="358"/>
      <c r="H70" s="358"/>
      <c r="I70" s="333">
        <f>J65</f>
        <v>0</v>
      </c>
      <c r="J70" s="334"/>
      <c r="K70" s="241"/>
      <c r="L70" s="14"/>
      <c r="M70" s="14"/>
    </row>
    <row r="71" spans="1:13" ht="14" hidden="1" customHeight="1" x14ac:dyDescent="0.3">
      <c r="A71" s="319" t="s">
        <v>69</v>
      </c>
      <c r="B71" s="320"/>
      <c r="C71" s="320"/>
      <c r="D71" s="320"/>
      <c r="E71" s="320"/>
      <c r="F71" s="320"/>
      <c r="G71" s="320"/>
      <c r="H71" s="320"/>
      <c r="I71" s="333">
        <f>K65</f>
        <v>0</v>
      </c>
      <c r="J71" s="334"/>
      <c r="K71" s="241"/>
      <c r="L71" s="14"/>
      <c r="M71" s="14"/>
    </row>
    <row r="72" spans="1:13" ht="14" customHeight="1" thickBot="1" x14ac:dyDescent="0.35">
      <c r="A72" s="321" t="s">
        <v>62</v>
      </c>
      <c r="B72" s="322"/>
      <c r="C72" s="322"/>
      <c r="D72" s="322"/>
      <c r="E72" s="322"/>
      <c r="F72" s="322"/>
      <c r="G72" s="322"/>
      <c r="H72" s="322"/>
      <c r="I72" s="356">
        <f>SUM(I69:K71)</f>
        <v>0</v>
      </c>
      <c r="J72" s="357"/>
      <c r="K72" s="241"/>
      <c r="L72" s="14"/>
      <c r="M72" s="14"/>
    </row>
    <row r="73" spans="1:13" x14ac:dyDescent="0.2">
      <c r="J73" s="239" t="str">
        <f>'Year 1'!J73</f>
        <v>rev 09.18.25</v>
      </c>
    </row>
    <row r="74" spans="1:13" x14ac:dyDescent="0.2">
      <c r="K74" s="162"/>
    </row>
  </sheetData>
  <mergeCells count="72">
    <mergeCell ref="I69:J69"/>
    <mergeCell ref="I70:J70"/>
    <mergeCell ref="I71:J71"/>
    <mergeCell ref="I72:J72"/>
    <mergeCell ref="A70:H70"/>
    <mergeCell ref="A71:H71"/>
    <mergeCell ref="A72:H72"/>
    <mergeCell ref="A69:H69"/>
    <mergeCell ref="R5:R6"/>
    <mergeCell ref="B57:H57"/>
    <mergeCell ref="B12:C12"/>
    <mergeCell ref="B15:C15"/>
    <mergeCell ref="A16:H16"/>
    <mergeCell ref="B13:C13"/>
    <mergeCell ref="B14:C14"/>
    <mergeCell ref="A17:C17"/>
    <mergeCell ref="A28:H28"/>
    <mergeCell ref="A27:C27"/>
    <mergeCell ref="A29:C29"/>
    <mergeCell ref="B8:C8"/>
    <mergeCell ref="A62:C63"/>
    <mergeCell ref="A64:C64"/>
    <mergeCell ref="A65:H65"/>
    <mergeCell ref="A66:H66"/>
    <mergeCell ref="A60:H60"/>
    <mergeCell ref="A68:H68"/>
    <mergeCell ref="Q5:Q6"/>
    <mergeCell ref="A44:H44"/>
    <mergeCell ref="A45:H45"/>
    <mergeCell ref="A39:H39"/>
    <mergeCell ref="A35:H35"/>
    <mergeCell ref="A38:H38"/>
    <mergeCell ref="B9:C9"/>
    <mergeCell ref="B10:C10"/>
    <mergeCell ref="B37:H37"/>
    <mergeCell ref="A34:H34"/>
    <mergeCell ref="B59:H59"/>
    <mergeCell ref="E46:H46"/>
    <mergeCell ref="I39:I43"/>
    <mergeCell ref="B11:C11"/>
    <mergeCell ref="A61:H61"/>
    <mergeCell ref="K3:K4"/>
    <mergeCell ref="K39:K43"/>
    <mergeCell ref="A52:C52"/>
    <mergeCell ref="A53:H53"/>
    <mergeCell ref="B41:H41"/>
    <mergeCell ref="B42:H42"/>
    <mergeCell ref="B36:H36"/>
    <mergeCell ref="E47:H47"/>
    <mergeCell ref="E48:H48"/>
    <mergeCell ref="E49:H49"/>
    <mergeCell ref="J3:J4"/>
    <mergeCell ref="J39:J43"/>
    <mergeCell ref="E50:H50"/>
    <mergeCell ref="B43:H43"/>
    <mergeCell ref="I3:I4"/>
    <mergeCell ref="B7:C7"/>
    <mergeCell ref="B58:H58"/>
    <mergeCell ref="A30:H30"/>
    <mergeCell ref="E31:H31"/>
    <mergeCell ref="E32:H32"/>
    <mergeCell ref="E33:H33"/>
    <mergeCell ref="B54:H54"/>
    <mergeCell ref="B55:H55"/>
    <mergeCell ref="B56:H56"/>
    <mergeCell ref="A1:H1"/>
    <mergeCell ref="A2:H2"/>
    <mergeCell ref="B5:C5"/>
    <mergeCell ref="B6:C6"/>
    <mergeCell ref="A3:C3"/>
    <mergeCell ref="F3:H3"/>
    <mergeCell ref="B4:C4"/>
  </mergeCells>
  <phoneticPr fontId="0" type="noConversion"/>
  <printOptions horizontalCentered="1"/>
  <pageMargins left="0.5" right="0.5" top="0.4" bottom="0.25" header="0.5" footer="0.5"/>
  <pageSetup scale="87" orientation="portrait" r:id="rId1"/>
  <headerFooter alignWithMargins="0">
    <oddHeader>&amp;C&amp;"Courier New,Bold"&amp;16&amp;K0070C0"Internal Only"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Year 1</vt:lpstr>
      <vt:lpstr>Year 2</vt:lpstr>
      <vt:lpstr>Year 3</vt:lpstr>
      <vt:lpstr>Year 4</vt:lpstr>
      <vt:lpstr>Year 5</vt:lpstr>
      <vt:lpstr>Composite</vt:lpstr>
      <vt:lpstr>Composite!Print_Area</vt:lpstr>
      <vt:lpstr>'Year 1'!Print_Area</vt:lpstr>
      <vt:lpstr>'Year 2'!Print_Area</vt:lpstr>
      <vt:lpstr>'Year 3'!Print_Area</vt:lpstr>
      <vt:lpstr>'Year 4'!Print_Area</vt:lpstr>
      <vt:lpstr>'Year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2015-09-16T20:00:23Z</dcterms:created>
  <dcterms:modified xsi:type="dcterms:W3CDTF">2025-09-18T17:18:09Z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8202f9-8d41-4950-b014-f183e397b746_Enabled">
    <vt:lpwstr>true</vt:lpwstr>
  </property>
  <property fmtid="{D5CDD505-2E9C-101B-9397-08002B2CF9AE}" pid="3" name="MSIP_Label_638202f9-8d41-4950-b014-f183e397b746_SetDate">
    <vt:lpwstr>2023-08-11T18:52:25Z</vt:lpwstr>
  </property>
  <property fmtid="{D5CDD505-2E9C-101B-9397-08002B2CF9AE}" pid="4" name="MSIP_Label_638202f9-8d41-4950-b014-f183e397b746_Method">
    <vt:lpwstr>Standard</vt:lpwstr>
  </property>
  <property fmtid="{D5CDD505-2E9C-101B-9397-08002B2CF9AE}" pid="5" name="MSIP_Label_638202f9-8d41-4950-b014-f183e397b746_Name">
    <vt:lpwstr>defa4170-0d19-0005-0004-bc88714345d2</vt:lpwstr>
  </property>
  <property fmtid="{D5CDD505-2E9C-101B-9397-08002B2CF9AE}" pid="6" name="MSIP_Label_638202f9-8d41-4950-b014-f183e397b746_SiteId">
    <vt:lpwstr>13b3b0ce-cd75-49a4-bfea-0a03b01ff1ab</vt:lpwstr>
  </property>
  <property fmtid="{D5CDD505-2E9C-101B-9397-08002B2CF9AE}" pid="7" name="MSIP_Label_638202f9-8d41-4950-b014-f183e397b746_ActionId">
    <vt:lpwstr>faf63abd-7d4d-49ce-af00-95c6f1738f3a</vt:lpwstr>
  </property>
  <property fmtid="{D5CDD505-2E9C-101B-9397-08002B2CF9AE}" pid="8" name="MSIP_Label_638202f9-8d41-4950-b014-f183e397b746_ContentBits">
    <vt:lpwstr>0</vt:lpwstr>
  </property>
</Properties>
</file>