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17D542F3-79DC-4AF8-B763-58DE8C2F7027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Year 1" sheetId="1" r:id="rId1"/>
    <sheet name="Year 2" sheetId="7" state="hidden" r:id="rId2"/>
    <sheet name="Year 3" sheetId="9" state="hidden" r:id="rId3"/>
    <sheet name="Year 4" sheetId="10" state="hidden" r:id="rId4"/>
    <sheet name="Year 5" sheetId="11" state="hidden" r:id="rId5"/>
    <sheet name="Composite" sheetId="6" state="hidden" r:id="rId6"/>
  </sheets>
  <definedNames>
    <definedName name="_xlnm._FilterDatabase" localSheetId="5" hidden="1">Composite!$A$1:$I$58</definedName>
    <definedName name="_xlnm.Print_Area" localSheetId="5">Composite!$A$1:$J$70</definedName>
    <definedName name="_xlnm.Print_Area" localSheetId="0">'Year 1'!$A$1:$J$72</definedName>
    <definedName name="_xlnm.Print_Area" localSheetId="1">'Year 2'!$A$1:$J$70</definedName>
    <definedName name="_xlnm.Print_Area" localSheetId="2">'Year 3'!$A$1:$J$70</definedName>
    <definedName name="_xlnm.Print_Area" localSheetId="3">'Year 4'!$A$1:$J$62</definedName>
    <definedName name="_xlnm.Print_Area" localSheetId="4">'Year 5'!$A$1:$J$62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18" i="1"/>
  <c r="I18" i="1"/>
  <c r="I23" i="1"/>
  <c r="I25" i="1"/>
  <c r="E25" i="1"/>
  <c r="I24" i="1"/>
  <c r="E22" i="1"/>
  <c r="I22" i="1"/>
  <c r="I21" i="1"/>
  <c r="J2" i="1"/>
  <c r="I28" i="1"/>
  <c r="I27" i="1"/>
  <c r="I29" i="1"/>
  <c r="I40" i="1"/>
  <c r="I44" i="1"/>
  <c r="I46" i="1"/>
  <c r="I47" i="1"/>
  <c r="I48" i="1"/>
  <c r="I49" i="1"/>
  <c r="I50" i="1"/>
  <c r="I51" i="1"/>
  <c r="I52" i="1"/>
  <c r="I31" i="1"/>
  <c r="I34" i="1"/>
  <c r="I38" i="1"/>
  <c r="I60" i="1"/>
  <c r="I61" i="1"/>
  <c r="K34" i="1"/>
  <c r="J31" i="1"/>
  <c r="J32" i="1"/>
  <c r="J33" i="1"/>
  <c r="J34" i="1"/>
  <c r="I32" i="1"/>
  <c r="I33" i="1"/>
  <c r="E19" i="1"/>
  <c r="I19" i="1"/>
  <c r="E20" i="1"/>
  <c r="I20" i="1"/>
  <c r="E26" i="1"/>
  <c r="I26" i="1"/>
  <c r="F63" i="1"/>
  <c r="G63" i="1"/>
  <c r="I64" i="1"/>
  <c r="J60" i="1"/>
  <c r="J52" i="1"/>
  <c r="J44" i="1"/>
  <c r="J38" i="1"/>
  <c r="J5" i="1"/>
  <c r="J6" i="1"/>
  <c r="J7" i="1"/>
  <c r="J8" i="1"/>
  <c r="J9" i="1"/>
  <c r="J10" i="1"/>
  <c r="J12" i="1"/>
  <c r="J13" i="1"/>
  <c r="J14" i="1"/>
  <c r="J15" i="1"/>
  <c r="J16" i="1"/>
  <c r="J28" i="1"/>
  <c r="J27" i="1"/>
  <c r="J29" i="1"/>
  <c r="J61" i="1"/>
  <c r="F64" i="1"/>
  <c r="G64" i="1"/>
  <c r="J64" i="1"/>
  <c r="O65" i="1"/>
  <c r="Q21" i="1"/>
  <c r="P21" i="1"/>
  <c r="D5" i="7"/>
  <c r="D5" i="9"/>
  <c r="D6" i="7"/>
  <c r="D6" i="9"/>
  <c r="D7" i="7"/>
  <c r="D7" i="9"/>
  <c r="D8" i="7"/>
  <c r="D8" i="9"/>
  <c r="D9" i="7"/>
  <c r="D9" i="9"/>
  <c r="D10" i="7"/>
  <c r="D10" i="9"/>
  <c r="D12" i="7"/>
  <c r="D12" i="9"/>
  <c r="D13" i="7"/>
  <c r="D13" i="9"/>
  <c r="D14" i="7"/>
  <c r="D14" i="9"/>
  <c r="D15" i="7"/>
  <c r="D15" i="9"/>
  <c r="D18" i="7"/>
  <c r="D18" i="9"/>
  <c r="D19" i="7"/>
  <c r="D19" i="9"/>
  <c r="D20" i="7"/>
  <c r="D20" i="9"/>
  <c r="D21" i="7"/>
  <c r="D21" i="9"/>
  <c r="I65" i="1"/>
  <c r="I69" i="1"/>
  <c r="J65" i="1"/>
  <c r="I70" i="1"/>
  <c r="K5" i="1"/>
  <c r="K6" i="1"/>
  <c r="K7" i="1"/>
  <c r="K8" i="1"/>
  <c r="K9" i="1"/>
  <c r="K10" i="1"/>
  <c r="K12" i="1"/>
  <c r="K13" i="1"/>
  <c r="K14" i="1"/>
  <c r="K15" i="1"/>
  <c r="K16" i="1"/>
  <c r="K28" i="1"/>
  <c r="K27" i="1"/>
  <c r="K44" i="1"/>
  <c r="K52" i="1"/>
  <c r="K60" i="1"/>
  <c r="K61" i="1"/>
  <c r="K65" i="1"/>
  <c r="I71" i="1"/>
  <c r="I72" i="1"/>
  <c r="A28" i="7"/>
  <c r="E5" i="7"/>
  <c r="I5" i="7"/>
  <c r="E6" i="7"/>
  <c r="I6" i="7"/>
  <c r="E7" i="7"/>
  <c r="I7" i="7"/>
  <c r="E8" i="7"/>
  <c r="I8" i="7"/>
  <c r="E9" i="7"/>
  <c r="I9" i="7"/>
  <c r="E10" i="7"/>
  <c r="I10" i="7"/>
  <c r="I12" i="7"/>
  <c r="E13" i="7"/>
  <c r="I13" i="7"/>
  <c r="E14" i="7"/>
  <c r="I14" i="7"/>
  <c r="E15" i="7"/>
  <c r="I15" i="7"/>
  <c r="I16" i="7"/>
  <c r="E18" i="7"/>
  <c r="I18" i="7"/>
  <c r="E19" i="7"/>
  <c r="I19" i="7"/>
  <c r="E20" i="7"/>
  <c r="I20" i="7"/>
  <c r="I28" i="7"/>
  <c r="E21" i="7"/>
  <c r="I21" i="7"/>
  <c r="D22" i="7"/>
  <c r="E22" i="7"/>
  <c r="I22" i="7"/>
  <c r="I27" i="7"/>
  <c r="I29" i="7"/>
  <c r="I59" i="7"/>
  <c r="F61" i="7"/>
  <c r="G61" i="7"/>
  <c r="I62" i="7"/>
  <c r="I63" i="7"/>
  <c r="I67" i="7"/>
  <c r="J5" i="7"/>
  <c r="J6" i="7"/>
  <c r="J7" i="7"/>
  <c r="J8" i="7"/>
  <c r="J9" i="7"/>
  <c r="J10" i="7"/>
  <c r="J12" i="7"/>
  <c r="J13" i="7"/>
  <c r="J14" i="7"/>
  <c r="J15" i="7"/>
  <c r="J16" i="7"/>
  <c r="J28" i="7"/>
  <c r="J59" i="7"/>
  <c r="F62" i="7"/>
  <c r="G62" i="7"/>
  <c r="J62" i="7"/>
  <c r="J63" i="7"/>
  <c r="I68" i="7"/>
  <c r="K5" i="7"/>
  <c r="K6" i="7"/>
  <c r="K7" i="7"/>
  <c r="K8" i="7"/>
  <c r="K9" i="7"/>
  <c r="K10" i="7"/>
  <c r="K12" i="7"/>
  <c r="K13" i="7"/>
  <c r="K14" i="7"/>
  <c r="K15" i="7"/>
  <c r="K16" i="7"/>
  <c r="K28" i="7"/>
  <c r="K59" i="7"/>
  <c r="K63" i="7"/>
  <c r="I69" i="7"/>
  <c r="I70" i="7"/>
  <c r="E18" i="9"/>
  <c r="I18" i="9"/>
  <c r="E19" i="9"/>
  <c r="I19" i="9"/>
  <c r="E20" i="9"/>
  <c r="I20" i="9"/>
  <c r="E15" i="9"/>
  <c r="I15" i="9"/>
  <c r="I12" i="9"/>
  <c r="E13" i="9"/>
  <c r="I13" i="9"/>
  <c r="E14" i="9"/>
  <c r="I14" i="9"/>
  <c r="E10" i="9"/>
  <c r="I10" i="9"/>
  <c r="E5" i="9"/>
  <c r="I5" i="9"/>
  <c r="E6" i="9"/>
  <c r="I6" i="9"/>
  <c r="E7" i="9"/>
  <c r="I7" i="9"/>
  <c r="E8" i="9"/>
  <c r="I8" i="9"/>
  <c r="E9" i="9"/>
  <c r="I9" i="9"/>
  <c r="I16" i="9"/>
  <c r="A28" i="9"/>
  <c r="I28" i="9"/>
  <c r="E21" i="9"/>
  <c r="I21" i="9"/>
  <c r="D22" i="9"/>
  <c r="E22" i="9"/>
  <c r="I22" i="9"/>
  <c r="I27" i="9"/>
  <c r="I29" i="9"/>
  <c r="I59" i="9"/>
  <c r="J15" i="9"/>
  <c r="J12" i="9"/>
  <c r="J13" i="9"/>
  <c r="J14" i="9"/>
  <c r="J10" i="9"/>
  <c r="J5" i="9"/>
  <c r="J6" i="9"/>
  <c r="J7" i="9"/>
  <c r="J8" i="9"/>
  <c r="J9" i="9"/>
  <c r="J16" i="9"/>
  <c r="J28" i="9"/>
  <c r="J59" i="9"/>
  <c r="F62" i="9"/>
  <c r="F61" i="9"/>
  <c r="G61" i="9"/>
  <c r="G62" i="9"/>
  <c r="J62" i="9"/>
  <c r="J63" i="9"/>
  <c r="I68" i="9"/>
  <c r="I62" i="9"/>
  <c r="I63" i="9"/>
  <c r="I67" i="9"/>
  <c r="D18" i="10"/>
  <c r="E18" i="10"/>
  <c r="I18" i="10"/>
  <c r="D19" i="10"/>
  <c r="E19" i="10"/>
  <c r="I19" i="10"/>
  <c r="D20" i="10"/>
  <c r="E20" i="10"/>
  <c r="I20" i="10"/>
  <c r="D15" i="10"/>
  <c r="E15" i="10"/>
  <c r="I15" i="10"/>
  <c r="D12" i="10"/>
  <c r="I12" i="10"/>
  <c r="D13" i="10"/>
  <c r="E13" i="10"/>
  <c r="I13" i="10"/>
  <c r="D14" i="10"/>
  <c r="E14" i="10"/>
  <c r="I14" i="10"/>
  <c r="D10" i="10"/>
  <c r="E10" i="10"/>
  <c r="I10" i="10"/>
  <c r="D5" i="10"/>
  <c r="E5" i="10"/>
  <c r="I5" i="10"/>
  <c r="D6" i="10"/>
  <c r="E6" i="10"/>
  <c r="I6" i="10"/>
  <c r="D7" i="10"/>
  <c r="E7" i="10"/>
  <c r="I7" i="10"/>
  <c r="D8" i="10"/>
  <c r="E8" i="10"/>
  <c r="I8" i="10"/>
  <c r="D9" i="10"/>
  <c r="E9" i="10"/>
  <c r="I9" i="10"/>
  <c r="I16" i="10"/>
  <c r="A28" i="10"/>
  <c r="I28" i="10"/>
  <c r="D21" i="10"/>
  <c r="E21" i="10"/>
  <c r="I21" i="10"/>
  <c r="D22" i="10"/>
  <c r="E22" i="10"/>
  <c r="I22" i="10"/>
  <c r="I27" i="10"/>
  <c r="I29" i="10"/>
  <c r="I59" i="10"/>
  <c r="F61" i="10"/>
  <c r="G61" i="10"/>
  <c r="I62" i="10"/>
  <c r="I63" i="10"/>
  <c r="D18" i="11"/>
  <c r="E18" i="11"/>
  <c r="I18" i="11"/>
  <c r="D19" i="11"/>
  <c r="E19" i="11"/>
  <c r="I19" i="11"/>
  <c r="D20" i="11"/>
  <c r="E20" i="11"/>
  <c r="I20" i="11"/>
  <c r="D15" i="11"/>
  <c r="E15" i="11"/>
  <c r="I15" i="11"/>
  <c r="D12" i="11"/>
  <c r="I12" i="11"/>
  <c r="D13" i="11"/>
  <c r="E13" i="11"/>
  <c r="I13" i="11"/>
  <c r="D14" i="11"/>
  <c r="E14" i="11"/>
  <c r="I14" i="11"/>
  <c r="D10" i="11"/>
  <c r="E10" i="11"/>
  <c r="I10" i="11"/>
  <c r="D5" i="11"/>
  <c r="E5" i="11"/>
  <c r="I5" i="11"/>
  <c r="D6" i="11"/>
  <c r="E6" i="11"/>
  <c r="I6" i="11"/>
  <c r="D7" i="11"/>
  <c r="E7" i="11"/>
  <c r="I7" i="11"/>
  <c r="D8" i="11"/>
  <c r="E8" i="11"/>
  <c r="I8" i="11"/>
  <c r="D9" i="11"/>
  <c r="E9" i="11"/>
  <c r="I9" i="11"/>
  <c r="I16" i="11"/>
  <c r="A28" i="11"/>
  <c r="I28" i="11"/>
  <c r="D21" i="11"/>
  <c r="E21" i="11"/>
  <c r="I21" i="11"/>
  <c r="D22" i="11"/>
  <c r="E22" i="11"/>
  <c r="I22" i="11"/>
  <c r="I27" i="11"/>
  <c r="I29" i="11"/>
  <c r="I59" i="11"/>
  <c r="F61" i="11"/>
  <c r="G61" i="11"/>
  <c r="I62" i="11"/>
  <c r="I63" i="11"/>
  <c r="I63" i="6"/>
  <c r="I67" i="6"/>
  <c r="J15" i="10"/>
  <c r="J12" i="10"/>
  <c r="J13" i="10"/>
  <c r="J14" i="10"/>
  <c r="J10" i="10"/>
  <c r="J5" i="10"/>
  <c r="J6" i="10"/>
  <c r="J7" i="10"/>
  <c r="J8" i="10"/>
  <c r="J9" i="10"/>
  <c r="J16" i="10"/>
  <c r="J28" i="10"/>
  <c r="J59" i="10"/>
  <c r="F62" i="10"/>
  <c r="G62" i="10"/>
  <c r="J62" i="10"/>
  <c r="J63" i="10"/>
  <c r="J15" i="11"/>
  <c r="J12" i="11"/>
  <c r="J13" i="11"/>
  <c r="J14" i="11"/>
  <c r="J10" i="11"/>
  <c r="J5" i="11"/>
  <c r="J6" i="11"/>
  <c r="J7" i="11"/>
  <c r="J8" i="11"/>
  <c r="J9" i="11"/>
  <c r="J16" i="11"/>
  <c r="J28" i="11"/>
  <c r="J59" i="11"/>
  <c r="F62" i="11"/>
  <c r="G62" i="11"/>
  <c r="J62" i="11"/>
  <c r="J63" i="11"/>
  <c r="J63" i="6"/>
  <c r="I68" i="6"/>
  <c r="K15" i="9"/>
  <c r="K12" i="9"/>
  <c r="K13" i="9"/>
  <c r="K14" i="9"/>
  <c r="K10" i="9"/>
  <c r="K5" i="9"/>
  <c r="K6" i="9"/>
  <c r="K7" i="9"/>
  <c r="K8" i="9"/>
  <c r="K9" i="9"/>
  <c r="K16" i="9"/>
  <c r="K28" i="9"/>
  <c r="K59" i="9"/>
  <c r="K63" i="9"/>
  <c r="K15" i="10"/>
  <c r="K12" i="10"/>
  <c r="K13" i="10"/>
  <c r="K14" i="10"/>
  <c r="K10" i="10"/>
  <c r="K5" i="10"/>
  <c r="K6" i="10"/>
  <c r="K7" i="10"/>
  <c r="K8" i="10"/>
  <c r="K9" i="10"/>
  <c r="K16" i="10"/>
  <c r="K28" i="10"/>
  <c r="K59" i="10"/>
  <c r="K63" i="10"/>
  <c r="K15" i="11"/>
  <c r="K12" i="11"/>
  <c r="K13" i="11"/>
  <c r="K14" i="11"/>
  <c r="K10" i="11"/>
  <c r="K5" i="11"/>
  <c r="K6" i="11"/>
  <c r="K7" i="11"/>
  <c r="K8" i="11"/>
  <c r="K9" i="11"/>
  <c r="K16" i="11"/>
  <c r="K28" i="11"/>
  <c r="K59" i="11"/>
  <c r="K63" i="11"/>
  <c r="K63" i="6"/>
  <c r="I69" i="6"/>
  <c r="I70" i="6"/>
  <c r="G62" i="6"/>
  <c r="J62" i="6"/>
  <c r="G61" i="6"/>
  <c r="I62" i="6"/>
  <c r="I69" i="9"/>
  <c r="I70" i="9"/>
  <c r="J1" i="7"/>
  <c r="J2" i="7"/>
  <c r="J1" i="9"/>
  <c r="J2" i="9"/>
  <c r="E25" i="9"/>
  <c r="I25" i="9"/>
  <c r="I23" i="9"/>
  <c r="E24" i="9"/>
  <c r="I24" i="9"/>
  <c r="E26" i="9"/>
  <c r="I26" i="9"/>
  <c r="I36" i="9"/>
  <c r="I58" i="9"/>
  <c r="J27" i="9"/>
  <c r="J42" i="9"/>
  <c r="J50" i="9"/>
  <c r="J58" i="9"/>
  <c r="I38" i="9"/>
  <c r="I42" i="9"/>
  <c r="I44" i="9"/>
  <c r="I45" i="9"/>
  <c r="I46" i="9"/>
  <c r="I47" i="9"/>
  <c r="I48" i="9"/>
  <c r="I49" i="9"/>
  <c r="E25" i="7"/>
  <c r="I25" i="7"/>
  <c r="I23" i="7"/>
  <c r="E24" i="7"/>
  <c r="I24" i="7"/>
  <c r="E26" i="7"/>
  <c r="I26" i="7"/>
  <c r="I36" i="7"/>
  <c r="I58" i="7"/>
  <c r="J27" i="7"/>
  <c r="J42" i="7"/>
  <c r="J50" i="7"/>
  <c r="J58" i="7"/>
  <c r="I38" i="7"/>
  <c r="I42" i="7"/>
  <c r="I44" i="7"/>
  <c r="I45" i="7"/>
  <c r="I46" i="7"/>
  <c r="I47" i="7"/>
  <c r="I48" i="7"/>
  <c r="I49" i="7"/>
  <c r="E62" i="9"/>
  <c r="E5" i="1"/>
  <c r="E6" i="1"/>
  <c r="E7" i="1"/>
  <c r="E8" i="1"/>
  <c r="E9" i="1"/>
  <c r="E10" i="1"/>
  <c r="E13" i="1"/>
  <c r="E14" i="1"/>
  <c r="E15" i="1"/>
  <c r="F61" i="6"/>
  <c r="E62" i="10"/>
  <c r="E62" i="11"/>
  <c r="R26" i="1"/>
  <c r="K27" i="7"/>
  <c r="K42" i="7"/>
  <c r="K50" i="7"/>
  <c r="K58" i="7"/>
  <c r="R26" i="7"/>
  <c r="K27" i="9"/>
  <c r="K42" i="9"/>
  <c r="K50" i="9"/>
  <c r="K58" i="9"/>
  <c r="R26" i="9"/>
  <c r="R26" i="10"/>
  <c r="R26" i="11"/>
  <c r="R25" i="1"/>
  <c r="R25" i="7"/>
  <c r="R25" i="9"/>
  <c r="R25" i="10"/>
  <c r="R25" i="11"/>
  <c r="K38" i="1"/>
  <c r="R15" i="1"/>
  <c r="R16" i="1"/>
  <c r="R17" i="1"/>
  <c r="R18" i="1"/>
  <c r="R19" i="1"/>
  <c r="R20" i="1"/>
  <c r="R21" i="1"/>
  <c r="R22" i="1"/>
  <c r="R23" i="1"/>
  <c r="K36" i="7"/>
  <c r="R15" i="7"/>
  <c r="R16" i="7"/>
  <c r="R17" i="7"/>
  <c r="R18" i="7"/>
  <c r="R19" i="7"/>
  <c r="R20" i="7"/>
  <c r="R21" i="7"/>
  <c r="R22" i="7"/>
  <c r="R23" i="7"/>
  <c r="K36" i="9"/>
  <c r="R15" i="9"/>
  <c r="R16" i="9"/>
  <c r="R17" i="9"/>
  <c r="R18" i="9"/>
  <c r="R19" i="9"/>
  <c r="R20" i="9"/>
  <c r="R21" i="9"/>
  <c r="R22" i="9"/>
  <c r="R23" i="9"/>
  <c r="R23" i="10"/>
  <c r="R23" i="11"/>
  <c r="R22" i="10"/>
  <c r="R22" i="11"/>
  <c r="R21" i="10"/>
  <c r="R21" i="11"/>
  <c r="R20" i="10"/>
  <c r="R20" i="11"/>
  <c r="R19" i="10"/>
  <c r="R19" i="11"/>
  <c r="R18" i="10"/>
  <c r="R18" i="11"/>
  <c r="R17" i="10"/>
  <c r="R17" i="11"/>
  <c r="R16" i="10"/>
  <c r="R16" i="11"/>
  <c r="R15" i="10"/>
  <c r="R15" i="11"/>
  <c r="R7" i="1"/>
  <c r="R8" i="1"/>
  <c r="R9" i="1"/>
  <c r="R10" i="1"/>
  <c r="R11" i="1"/>
  <c r="R12" i="1"/>
  <c r="R13" i="1"/>
  <c r="R7" i="7"/>
  <c r="R8" i="7"/>
  <c r="R9" i="7"/>
  <c r="R10" i="7"/>
  <c r="R11" i="7"/>
  <c r="R12" i="7"/>
  <c r="R13" i="7"/>
  <c r="R7" i="9"/>
  <c r="R8" i="9"/>
  <c r="R9" i="9"/>
  <c r="R10" i="9"/>
  <c r="R11" i="9"/>
  <c r="R12" i="9"/>
  <c r="R13" i="9"/>
  <c r="R7" i="10"/>
  <c r="R9" i="10"/>
  <c r="R10" i="10"/>
  <c r="R13" i="10"/>
  <c r="R7" i="11"/>
  <c r="R9" i="11"/>
  <c r="R10" i="11"/>
  <c r="R13" i="11"/>
  <c r="R12" i="10"/>
  <c r="R12" i="11"/>
  <c r="R11" i="10"/>
  <c r="R11" i="11"/>
  <c r="R8" i="10"/>
  <c r="R8" i="11"/>
  <c r="P26" i="11"/>
  <c r="Q26" i="11"/>
  <c r="S26" i="11"/>
  <c r="P26" i="10"/>
  <c r="Q26" i="10"/>
  <c r="S26" i="10"/>
  <c r="P26" i="9"/>
  <c r="Q26" i="9"/>
  <c r="S26" i="9"/>
  <c r="P26" i="7"/>
  <c r="Q26" i="7"/>
  <c r="S26" i="7"/>
  <c r="Q26" i="1"/>
  <c r="P26" i="1"/>
  <c r="S26" i="1"/>
  <c r="Q7" i="1"/>
  <c r="Q8" i="1"/>
  <c r="Q9" i="1"/>
  <c r="Q10" i="1"/>
  <c r="Q11" i="1"/>
  <c r="Q12" i="1"/>
  <c r="Q13" i="1"/>
  <c r="Q15" i="1"/>
  <c r="Q16" i="1"/>
  <c r="Q17" i="1"/>
  <c r="Q18" i="1"/>
  <c r="Q19" i="1"/>
  <c r="Q20" i="1"/>
  <c r="Q22" i="1"/>
  <c r="Q23" i="1"/>
  <c r="Q25" i="1"/>
  <c r="Q7" i="7"/>
  <c r="Q8" i="7"/>
  <c r="Q9" i="7"/>
  <c r="Q10" i="7"/>
  <c r="Q11" i="7"/>
  <c r="Q12" i="7"/>
  <c r="Q13" i="7"/>
  <c r="J36" i="7"/>
  <c r="Q15" i="7"/>
  <c r="Q16" i="7"/>
  <c r="Q17" i="7"/>
  <c r="Q18" i="7"/>
  <c r="Q19" i="7"/>
  <c r="Q20" i="7"/>
  <c r="Q21" i="7"/>
  <c r="Q22" i="7"/>
  <c r="Q23" i="7"/>
  <c r="Q25" i="7"/>
  <c r="Q7" i="9"/>
  <c r="Q8" i="9"/>
  <c r="Q9" i="9"/>
  <c r="Q10" i="9"/>
  <c r="Q11" i="9"/>
  <c r="Q12" i="9"/>
  <c r="Q13" i="9"/>
  <c r="J36" i="9"/>
  <c r="Q15" i="9"/>
  <c r="Q16" i="9"/>
  <c r="Q17" i="9"/>
  <c r="Q18" i="9"/>
  <c r="Q19" i="9"/>
  <c r="Q20" i="9"/>
  <c r="Q21" i="9"/>
  <c r="Q22" i="9"/>
  <c r="Q23" i="9"/>
  <c r="Q25" i="9"/>
  <c r="Q7" i="10"/>
  <c r="Q8" i="10"/>
  <c r="Q9" i="10"/>
  <c r="Q10" i="10"/>
  <c r="Q11" i="10"/>
  <c r="Q12" i="10"/>
  <c r="Q13" i="10"/>
  <c r="Q15" i="10"/>
  <c r="Q16" i="10"/>
  <c r="Q17" i="10"/>
  <c r="Q18" i="10"/>
  <c r="Q19" i="10"/>
  <c r="Q20" i="10"/>
  <c r="Q21" i="10"/>
  <c r="Q22" i="10"/>
  <c r="Q23" i="10"/>
  <c r="Q25" i="10"/>
  <c r="Q7" i="11"/>
  <c r="Q8" i="11"/>
  <c r="Q9" i="11"/>
  <c r="Q10" i="11"/>
  <c r="Q11" i="11"/>
  <c r="Q12" i="11"/>
  <c r="Q13" i="11"/>
  <c r="Q15" i="11"/>
  <c r="Q16" i="11"/>
  <c r="Q17" i="11"/>
  <c r="Q18" i="11"/>
  <c r="Q19" i="11"/>
  <c r="Q20" i="11"/>
  <c r="Q21" i="11"/>
  <c r="Q22" i="11"/>
  <c r="Q23" i="11"/>
  <c r="Q25" i="11"/>
  <c r="P25" i="1"/>
  <c r="P25" i="7"/>
  <c r="P25" i="9"/>
  <c r="P25" i="10"/>
  <c r="P25" i="11"/>
  <c r="P15" i="1"/>
  <c r="P16" i="1"/>
  <c r="P17" i="1"/>
  <c r="P18" i="1"/>
  <c r="P19" i="1"/>
  <c r="P20" i="1"/>
  <c r="P22" i="1"/>
  <c r="P23" i="1"/>
  <c r="P15" i="7"/>
  <c r="P16" i="7"/>
  <c r="P17" i="7"/>
  <c r="P18" i="7"/>
  <c r="P19" i="7"/>
  <c r="P20" i="7"/>
  <c r="P21" i="7"/>
  <c r="I50" i="7"/>
  <c r="P22" i="7"/>
  <c r="P23" i="7"/>
  <c r="P15" i="9"/>
  <c r="P16" i="9"/>
  <c r="P17" i="9"/>
  <c r="P18" i="9"/>
  <c r="P19" i="9"/>
  <c r="P20" i="9"/>
  <c r="P21" i="9"/>
  <c r="I50" i="9"/>
  <c r="P22" i="9"/>
  <c r="P23" i="9"/>
  <c r="P23" i="10"/>
  <c r="P23" i="11"/>
  <c r="P22" i="10"/>
  <c r="P22" i="11"/>
  <c r="P21" i="10"/>
  <c r="P21" i="11"/>
  <c r="P20" i="10"/>
  <c r="P20" i="11"/>
  <c r="P19" i="10"/>
  <c r="P19" i="11"/>
  <c r="P18" i="10"/>
  <c r="P18" i="11"/>
  <c r="P17" i="10"/>
  <c r="P17" i="11"/>
  <c r="P16" i="10"/>
  <c r="P16" i="11"/>
  <c r="P15" i="10"/>
  <c r="P15" i="11"/>
  <c r="P7" i="1"/>
  <c r="P8" i="1"/>
  <c r="P9" i="1"/>
  <c r="P10" i="1"/>
  <c r="P11" i="1"/>
  <c r="P12" i="1"/>
  <c r="P13" i="1"/>
  <c r="P7" i="7"/>
  <c r="P8" i="7"/>
  <c r="P9" i="7"/>
  <c r="P10" i="7"/>
  <c r="P11" i="7"/>
  <c r="P12" i="7"/>
  <c r="P13" i="7"/>
  <c r="P7" i="9"/>
  <c r="P8" i="9"/>
  <c r="P9" i="9"/>
  <c r="P10" i="9"/>
  <c r="P11" i="9"/>
  <c r="P12" i="9"/>
  <c r="P13" i="9"/>
  <c r="P7" i="10"/>
  <c r="P9" i="10"/>
  <c r="P10" i="10"/>
  <c r="P11" i="10"/>
  <c r="P13" i="10"/>
  <c r="P7" i="11"/>
  <c r="P9" i="11"/>
  <c r="P10" i="11"/>
  <c r="P11" i="11"/>
  <c r="P13" i="11"/>
  <c r="P12" i="10"/>
  <c r="P12" i="11"/>
  <c r="P8" i="10"/>
  <c r="P8" i="11"/>
  <c r="Q7" i="6"/>
  <c r="R7" i="6"/>
  <c r="Q8" i="6"/>
  <c r="R8" i="6"/>
  <c r="Q9" i="6"/>
  <c r="R9" i="6"/>
  <c r="Q10" i="6"/>
  <c r="R10" i="6"/>
  <c r="Q11" i="6"/>
  <c r="R11" i="6"/>
  <c r="Q12" i="6"/>
  <c r="R12" i="6"/>
  <c r="Q13" i="6"/>
  <c r="R13" i="6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Q22" i="6"/>
  <c r="R22" i="6"/>
  <c r="Q23" i="6"/>
  <c r="R23" i="6"/>
  <c r="Q25" i="6"/>
  <c r="R25" i="6"/>
  <c r="Q26" i="6"/>
  <c r="R26" i="6"/>
  <c r="P8" i="6"/>
  <c r="P9" i="6"/>
  <c r="P10" i="6"/>
  <c r="P11" i="6"/>
  <c r="P12" i="6"/>
  <c r="P13" i="6"/>
  <c r="P15" i="6"/>
  <c r="P16" i="6"/>
  <c r="P17" i="6"/>
  <c r="P18" i="6"/>
  <c r="P19" i="6"/>
  <c r="P20" i="6"/>
  <c r="P21" i="6"/>
  <c r="P22" i="6"/>
  <c r="P23" i="6"/>
  <c r="P25" i="6"/>
  <c r="P26" i="6"/>
  <c r="S26" i="6"/>
  <c r="J29" i="7"/>
  <c r="K29" i="7"/>
  <c r="J29" i="9"/>
  <c r="K29" i="9"/>
  <c r="J27" i="10"/>
  <c r="J29" i="10"/>
  <c r="K27" i="10"/>
  <c r="K29" i="10"/>
  <c r="J27" i="11"/>
  <c r="J29" i="11"/>
  <c r="K27" i="11"/>
  <c r="K29" i="11"/>
  <c r="K29" i="1"/>
  <c r="E25" i="10"/>
  <c r="I25" i="10"/>
  <c r="I23" i="10"/>
  <c r="E24" i="10"/>
  <c r="I24" i="10"/>
  <c r="E26" i="10"/>
  <c r="I26" i="10"/>
  <c r="E25" i="11"/>
  <c r="I25" i="11"/>
  <c r="I23" i="11"/>
  <c r="E24" i="11"/>
  <c r="I24" i="11"/>
  <c r="E26" i="11"/>
  <c r="I26" i="11"/>
  <c r="P7" i="6"/>
  <c r="K36" i="10"/>
  <c r="K50" i="10"/>
  <c r="J36" i="10"/>
  <c r="J50" i="10"/>
  <c r="I36" i="10"/>
  <c r="I44" i="10"/>
  <c r="I45" i="10"/>
  <c r="I46" i="10"/>
  <c r="I47" i="10"/>
  <c r="I48" i="10"/>
  <c r="I49" i="10"/>
  <c r="I50" i="10"/>
  <c r="K36" i="11"/>
  <c r="K50" i="11"/>
  <c r="J36" i="11"/>
  <c r="J50" i="11"/>
  <c r="I36" i="11"/>
  <c r="I44" i="11"/>
  <c r="I45" i="11"/>
  <c r="I46" i="11"/>
  <c r="I47" i="11"/>
  <c r="I48" i="11"/>
  <c r="I49" i="11"/>
  <c r="I50" i="11"/>
  <c r="K32" i="6"/>
  <c r="K50" i="6"/>
  <c r="J32" i="6"/>
  <c r="J50" i="6"/>
  <c r="I32" i="6"/>
  <c r="I29" i="6"/>
  <c r="I36" i="6"/>
  <c r="I57" i="6"/>
  <c r="I50" i="6"/>
  <c r="J36" i="6"/>
  <c r="K36" i="6"/>
  <c r="I58" i="10"/>
  <c r="J42" i="10"/>
  <c r="J58" i="10"/>
  <c r="I38" i="10"/>
  <c r="I42" i="10"/>
  <c r="I58" i="11"/>
  <c r="J42" i="11"/>
  <c r="J58" i="11"/>
  <c r="I38" i="11"/>
  <c r="I42" i="11"/>
  <c r="K42" i="10"/>
  <c r="K42" i="11"/>
  <c r="I68" i="11"/>
  <c r="I67" i="11"/>
  <c r="K58" i="11"/>
  <c r="I69" i="11"/>
  <c r="I70" i="11"/>
  <c r="I28" i="6"/>
  <c r="I21" i="6"/>
  <c r="J71" i="9"/>
  <c r="K71" i="10"/>
  <c r="K71" i="11"/>
  <c r="J71" i="6"/>
  <c r="J71" i="7"/>
  <c r="A64" i="7"/>
  <c r="A64" i="9"/>
  <c r="A64" i="10"/>
  <c r="A64" i="11"/>
  <c r="A64" i="6"/>
  <c r="M59" i="1"/>
  <c r="M56" i="7"/>
  <c r="M57" i="7"/>
  <c r="M56" i="9"/>
  <c r="M57" i="9"/>
  <c r="M56" i="10"/>
  <c r="M57" i="10"/>
  <c r="M56" i="11"/>
  <c r="M57" i="11"/>
  <c r="K58" i="10"/>
  <c r="F62" i="6"/>
  <c r="J59" i="6"/>
  <c r="K59" i="6"/>
  <c r="I59" i="6"/>
  <c r="J58" i="6"/>
  <c r="K58" i="6"/>
  <c r="I58" i="6"/>
  <c r="J29" i="6"/>
  <c r="K29" i="6"/>
  <c r="J27" i="6"/>
  <c r="K27" i="6"/>
  <c r="J28" i="6"/>
  <c r="K28" i="6"/>
  <c r="I27" i="6"/>
  <c r="I22" i="6"/>
  <c r="J22" i="6"/>
  <c r="K22" i="6"/>
  <c r="I23" i="6"/>
  <c r="J23" i="6"/>
  <c r="K23" i="6"/>
  <c r="I24" i="6"/>
  <c r="J24" i="6"/>
  <c r="K24" i="6"/>
  <c r="J6" i="6"/>
  <c r="J5" i="6"/>
  <c r="I18" i="6"/>
  <c r="J18" i="6"/>
  <c r="K18" i="6"/>
  <c r="B18" i="6"/>
  <c r="I67" i="10"/>
  <c r="I68" i="10"/>
  <c r="I16" i="6"/>
  <c r="I19" i="6"/>
  <c r="I20" i="6"/>
  <c r="I25" i="6"/>
  <c r="I26" i="6"/>
  <c r="I34" i="6"/>
  <c r="I35" i="6"/>
  <c r="I52" i="6"/>
  <c r="I53" i="6"/>
  <c r="I54" i="6"/>
  <c r="I55" i="6"/>
  <c r="J19" i="6"/>
  <c r="J20" i="6"/>
  <c r="J21" i="6"/>
  <c r="J25" i="6"/>
  <c r="J26" i="6"/>
  <c r="K19" i="6"/>
  <c r="K20" i="6"/>
  <c r="K21" i="6"/>
  <c r="K25" i="6"/>
  <c r="K26" i="6"/>
  <c r="J16" i="6"/>
  <c r="K34" i="6"/>
  <c r="K35" i="6"/>
  <c r="J34" i="6"/>
  <c r="J35" i="6"/>
  <c r="K16" i="6"/>
  <c r="K57" i="6"/>
  <c r="J57" i="6"/>
  <c r="I42" i="6"/>
  <c r="I49" i="6"/>
  <c r="J56" i="6"/>
  <c r="N59" i="1"/>
  <c r="N56" i="7"/>
  <c r="A1" i="7"/>
  <c r="A1" i="10"/>
  <c r="A1" i="9"/>
  <c r="A1" i="6"/>
  <c r="A2" i="7"/>
  <c r="B21" i="6"/>
  <c r="B20" i="6"/>
  <c r="B24" i="6"/>
  <c r="B25" i="6"/>
  <c r="B26" i="6"/>
  <c r="B19" i="6"/>
  <c r="J52" i="6"/>
  <c r="J53" i="6"/>
  <c r="J54" i="6"/>
  <c r="J55" i="6"/>
  <c r="K55" i="6"/>
  <c r="K56" i="6"/>
  <c r="K52" i="6"/>
  <c r="K53" i="6"/>
  <c r="K54" i="6"/>
  <c r="A2" i="11"/>
  <c r="A1" i="11"/>
  <c r="A2" i="10"/>
  <c r="A2" i="9"/>
  <c r="K49" i="6"/>
  <c r="K48" i="6"/>
  <c r="K47" i="6"/>
  <c r="K46" i="6"/>
  <c r="K45" i="6"/>
  <c r="K44" i="6"/>
  <c r="K42" i="6"/>
  <c r="A2" i="6"/>
  <c r="J42" i="6"/>
  <c r="J49" i="6"/>
  <c r="J48" i="6"/>
  <c r="J47" i="6"/>
  <c r="J46" i="6"/>
  <c r="J45" i="6"/>
  <c r="J44" i="6"/>
  <c r="I48" i="6"/>
  <c r="I47" i="6"/>
  <c r="I46" i="6"/>
  <c r="I45" i="6"/>
  <c r="I44" i="6"/>
  <c r="E5" i="6"/>
  <c r="E6" i="6"/>
  <c r="E7" i="6"/>
  <c r="E8" i="6"/>
  <c r="E9" i="6"/>
  <c r="E10" i="6"/>
  <c r="E13" i="6"/>
  <c r="E14" i="6"/>
  <c r="E15" i="6"/>
  <c r="B15" i="6"/>
  <c r="B14" i="6"/>
  <c r="B13" i="6"/>
  <c r="E12" i="6"/>
  <c r="B12" i="6"/>
  <c r="B10" i="6"/>
  <c r="B9" i="6"/>
  <c r="B8" i="6"/>
  <c r="B7" i="6"/>
  <c r="B6" i="6"/>
  <c r="B5" i="6"/>
  <c r="E12" i="1"/>
  <c r="E12" i="7"/>
  <c r="E12" i="9"/>
  <c r="E12" i="10"/>
  <c r="J8" i="6"/>
  <c r="K8" i="6"/>
  <c r="I8" i="6"/>
  <c r="J15" i="6"/>
  <c r="K15" i="6"/>
  <c r="I15" i="6"/>
  <c r="I7" i="6"/>
  <c r="J7" i="6"/>
  <c r="K7" i="6"/>
  <c r="I10" i="6"/>
  <c r="K10" i="6"/>
  <c r="J10" i="6"/>
  <c r="K9" i="6"/>
  <c r="J9" i="6"/>
  <c r="I9" i="6"/>
  <c r="I5" i="6"/>
  <c r="K5" i="6"/>
  <c r="K6" i="6"/>
  <c r="I6" i="6"/>
  <c r="E12" i="11"/>
  <c r="I12" i="6"/>
  <c r="J12" i="6"/>
  <c r="K12" i="6"/>
  <c r="I14" i="6"/>
  <c r="J14" i="6"/>
  <c r="K14" i="6"/>
  <c r="J13" i="6"/>
  <c r="K13" i="6"/>
  <c r="I13" i="6"/>
  <c r="N57" i="7"/>
  <c r="N56" i="9"/>
  <c r="N57" i="9"/>
  <c r="N56" i="10"/>
  <c r="N57" i="10"/>
  <c r="N56" i="11"/>
  <c r="N57" i="11"/>
  <c r="I69" i="10"/>
  <c r="I70" i="10"/>
  <c r="L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81E38CA1-02A1-4356-96F6-3D0D7D20D660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5B459B3F-CA21-4033-995B-4F015ECC6A5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642C38B4-AC83-4568-8F6B-0262B7BDC86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54E9D949-45DF-41DD-BFD0-087AAB3FF04C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999D246F-5734-4BF7-A084-49272B93887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342C9080-1C40-46A5-9232-2D83106A1D8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3BF82713-0711-4544-9843-B306E376CEA8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88F25961-AF5A-4D36-9C0B-DE45F1575813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sharedStrings.xml><?xml version="1.0" encoding="utf-8"?>
<sst xmlns="http://schemas.openxmlformats.org/spreadsheetml/2006/main" count="777" uniqueCount="148">
  <si>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</si>
  <si>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</si>
  <si>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</si>
  <si>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</si>
  <si>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</si>
  <si>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</si>
  <si>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</si>
  <si>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</si>
  <si>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</si>
  <si>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</si>
  <si>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</si>
  <si>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</si>
  <si>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</si>
  <si>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STIPENDS             $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</si>
  <si>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</si>
  <si>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</si>
  <si>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</si>
  <si>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</si>
  <si>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</si>
  <si>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</si>
  <si>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</si>
  <si>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</si>
  <si>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</si>
  <si>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</si>
  <si>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</si>
  <si>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</si>
  <si>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</si>
  <si>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</si>
  <si>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</si>
  <si>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</si>
  <si>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</si>
  <si>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</si>
  <si>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</si>
  <si>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</si>
  <si>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</si>
  <si>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</si>
  <si>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</si>
  <si>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</si>
  <si>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</si>
  <si>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</si>
  <si>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</si>
  <si>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</si>
  <si>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</si>
  <si>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</si>
  <si>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</si>
  <si>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</si>
  <si>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</si>
  <si>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</si>
  <si>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</si>
  <si>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</si>
  <si>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</si>
  <si>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</si>
  <si>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</si>
  <si>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</si>
  <si>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</si>
  <si>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</si>
  <si>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</si>
  <si>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</si>
  <si>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$1,000.00.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</si>
  <si>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</si>
  <si>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</si>
  <si>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</si>
  <si>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</si>
  <si>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</si>
  <si>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</si>
  <si>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</si>
  <si>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</si>
  <si>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</si>
  <si>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>Support Fund Req</t>
  </si>
  <si>
    <t>Institutional Match</t>
  </si>
  <si>
    <t>SUPPLIES</t>
  </si>
  <si>
    <t>Private/Other Match</t>
  </si>
  <si>
    <t>UL Lafayette Institutional Match</t>
  </si>
  <si>
    <t>Support Fund Request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</si>
  <si>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</si>
  <si>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TOTAL DIRECT AND F&amp;A COSTS </t>
  </si>
  <si>
    <t>F&amp;A-Cost Share</t>
  </si>
  <si>
    <t xml:space="preserve">TUITION </t>
  </si>
  <si>
    <t>June 01, 2026 - May 31, 2027</t>
  </si>
  <si>
    <t>*Total Request limited to no more than $200,000</t>
  </si>
  <si>
    <t>June 01, 2027 - June 30, 2028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</si>
  <si>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</si>
  <si>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</si>
  <si>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</si>
  <si>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</si>
  <si>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</si>
  <si>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</si>
  <si>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</si>
  <si>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</si>
  <si>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</si>
  <si>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</si>
  <si>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</si>
  <si>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</si>
  <si>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</si>
  <si>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</si>
  <si>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>*3% salary increase</t>
  </si>
  <si>
    <t xml:space="preserve">F&amp;A </t>
  </si>
  <si>
    <t xml:space="preserve">    STIPENDS             </t>
  </si>
  <si>
    <t xml:space="preserve">each x </t>
  </si>
  <si>
    <t>people</t>
  </si>
  <si>
    <t>#1:</t>
  </si>
  <si>
    <t>Total amount:</t>
  </si>
  <si>
    <t>#2:</t>
  </si>
  <si>
    <t>#3:</t>
  </si>
  <si>
    <t>#4:</t>
  </si>
  <si>
    <t>#5:</t>
  </si>
  <si>
    <t>CONSULTANTS</t>
  </si>
  <si>
    <t>RENTALS</t>
  </si>
  <si>
    <t>PRINTING</t>
  </si>
  <si>
    <t>1. Research</t>
  </si>
  <si>
    <t>2. Clerical</t>
  </si>
  <si>
    <t>3. Subtotal</t>
  </si>
  <si>
    <t>4. Fringe Benefits</t>
  </si>
  <si>
    <t>5. Graduate Asst.</t>
  </si>
  <si>
    <t>6. Student(s)</t>
  </si>
  <si>
    <t>7. Subtotal A</t>
  </si>
  <si>
    <t>Supportive Expenses</t>
  </si>
  <si>
    <t>8. Travel</t>
  </si>
  <si>
    <t>9. Supplies</t>
  </si>
  <si>
    <t>10. Consultants</t>
  </si>
  <si>
    <t>11. Rentals</t>
  </si>
  <si>
    <t>12. Printing</t>
  </si>
  <si>
    <t>13. Equipment</t>
  </si>
  <si>
    <t>14. Other</t>
  </si>
  <si>
    <t>15. Subcontracts</t>
  </si>
  <si>
    <t>16. Subtotal B</t>
  </si>
  <si>
    <t>Overhead</t>
  </si>
  <si>
    <t>17. Overhead</t>
  </si>
  <si>
    <t>18. Total Costs</t>
  </si>
  <si>
    <t>**AUTO POPULATES BASED ON ENTRY IN COLUMNS I, J &amp; K</t>
  </si>
  <si>
    <t>*includes unrecovered F&amp;A</t>
  </si>
  <si>
    <t>*no salary increase to</t>
  </si>
  <si>
    <t>meet yearly decrease</t>
  </si>
  <si>
    <t>requirement</t>
  </si>
  <si>
    <t>* must include 25% cash match</t>
  </si>
  <si>
    <t>*Total limited to $20,000</t>
  </si>
  <si>
    <t>not allowable cost</t>
  </si>
  <si>
    <t>* salary/fringe support</t>
  </si>
  <si>
    <t>associated F&amp;A costs (justification):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</si>
  <si>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</si>
  <si>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>RD RCS 1-Year</t>
    </r>
  </si>
  <si>
    <t>rev 08.17.26</t>
  </si>
  <si>
    <t xml:space="preserve">rate per hour: </t>
  </si>
  <si>
    <t>hrs/wk x wks:</t>
  </si>
  <si>
    <t xml:space="preserve">* Prefilled values, </t>
  </si>
  <si>
    <t xml:space="preserve">customize for your </t>
  </si>
  <si>
    <t>project, review notes</t>
  </si>
  <si>
    <t xml:space="preserve"> for minimums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</si>
</sst>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</numFmts>
  <fonts count="3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indexed="30"/>
      <name val="Arial"/>
      <family val="2"/>
    </font>
    <font>
      <sz val="7"/>
      <color rgb="FF00B0F0"/>
      <name val="Arial"/>
      <family val="2"/>
    </font>
    <font>
      <sz val="9"/>
      <color rgb="FFFF0000"/>
      <name val="Arial"/>
      <family val="2"/>
    </font>
    <font>
      <b/>
      <sz val="7"/>
      <color rgb="FF00B0F0"/>
      <name val="Arial"/>
      <family val="2"/>
    </font>
    <font>
      <sz val="7"/>
      <color rgb="FF0070C0"/>
      <name val="Arial"/>
      <family val="2"/>
    </font>
    <font>
      <sz val="7"/>
      <color theme="0" tint="-0.499984740745262"/>
      <name val="Arial"/>
      <family val="2"/>
    </font>
    <font>
      <sz val="7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7"/>
      <color rgb="FF00B0F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94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165" fontId="2" fillId="0" borderId="3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8" xfId="0" applyFont="1" applyBorder="1"/>
    <xf numFmtId="0" fontId="2" fillId="0" borderId="9" xfId="0" applyFont="1" applyBorder="1" applyAlignment="1">
      <alignment horizontal="left"/>
    </xf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9" fontId="2" fillId="0" borderId="28" xfId="2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24" xfId="2" applyFont="1" applyBorder="1" applyAlignment="1">
      <alignment horizontal="center"/>
    </xf>
    <xf numFmtId="9" fontId="2" fillId="0" borderId="20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/>
    <xf numFmtId="42" fontId="2" fillId="0" borderId="42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3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12" fillId="0" borderId="32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165" fontId="2" fillId="3" borderId="38" xfId="1" applyNumberFormat="1" applyFont="1" applyFill="1" applyBorder="1" applyAlignment="1"/>
    <xf numFmtId="165" fontId="2" fillId="3" borderId="37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3" fontId="2" fillId="3" borderId="15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42" fontId="2" fillId="0" borderId="42" xfId="0" applyNumberFormat="1" applyFont="1" applyBorder="1" applyAlignment="1">
      <alignment horizontal="left"/>
    </xf>
    <xf numFmtId="165" fontId="2" fillId="5" borderId="41" xfId="1" applyNumberFormat="1" applyFont="1" applyFill="1" applyBorder="1" applyAlignment="1">
      <alignment horizontal="right"/>
    </xf>
    <xf numFmtId="165" fontId="2" fillId="0" borderId="17" xfId="1" applyNumberFormat="1" applyFont="1" applyBorder="1" applyAlignment="1"/>
    <xf numFmtId="165" fontId="2" fillId="5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9" fontId="2" fillId="0" borderId="63" xfId="2" applyFont="1" applyBorder="1" applyAlignment="1">
      <alignment horizontal="center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165" fontId="2" fillId="0" borderId="65" xfId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1" fontId="2" fillId="0" borderId="50" xfId="0" applyNumberFormat="1" applyFont="1" applyBorder="1" applyAlignment="1">
      <alignment horizontal="center"/>
    </xf>
    <xf numFmtId="0" fontId="2" fillId="0" borderId="50" xfId="0" applyFont="1" applyBorder="1"/>
    <xf numFmtId="165" fontId="2" fillId="0" borderId="63" xfId="1" applyNumberFormat="1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5" borderId="54" xfId="0" applyFont="1" applyFill="1" applyBorder="1" applyAlignment="1">
      <alignment horizontal="left" indent="1"/>
    </xf>
    <xf numFmtId="42" fontId="2" fillId="5" borderId="41" xfId="0" applyNumberFormat="1" applyFont="1" applyFill="1" applyBorder="1"/>
    <xf numFmtId="42" fontId="2" fillId="0" borderId="37" xfId="0" applyNumberFormat="1" applyFont="1" applyBorder="1" applyAlignment="1">
      <alignment horizontal="left" indent="1"/>
    </xf>
    <xf numFmtId="42" fontId="2" fillId="0" borderId="39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42" fontId="2" fillId="0" borderId="3" xfId="0" applyNumberFormat="1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42" fontId="2" fillId="6" borderId="41" xfId="0" applyNumberFormat="1" applyFont="1" applyFill="1" applyBorder="1"/>
    <xf numFmtId="165" fontId="2" fillId="6" borderId="41" xfId="1" applyNumberFormat="1" applyFont="1" applyFill="1" applyBorder="1" applyAlignment="1"/>
    <xf numFmtId="42" fontId="2" fillId="4" borderId="41" xfId="0" applyNumberFormat="1" applyFont="1" applyFill="1" applyBorder="1"/>
    <xf numFmtId="42" fontId="2" fillId="7" borderId="39" xfId="0" applyNumberFormat="1" applyFont="1" applyFill="1" applyBorder="1"/>
    <xf numFmtId="165" fontId="2" fillId="7" borderId="38" xfId="1" applyNumberFormat="1" applyFont="1" applyFill="1" applyBorder="1" applyAlignment="1"/>
    <xf numFmtId="42" fontId="5" fillId="6" borderId="41" xfId="0" applyNumberFormat="1" applyFont="1" applyFill="1" applyBorder="1" applyAlignment="1">
      <alignment horizontal="right"/>
    </xf>
    <xf numFmtId="165" fontId="21" fillId="0" borderId="37" xfId="1" applyNumberFormat="1" applyFont="1" applyFill="1" applyBorder="1" applyAlignment="1"/>
    <xf numFmtId="42" fontId="21" fillId="0" borderId="39" xfId="0" applyNumberFormat="1" applyFont="1" applyBorder="1"/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6" borderId="54" xfId="0" applyFont="1" applyFill="1" applyBorder="1" applyAlignment="1">
      <alignment horizontal="left" indent="1"/>
    </xf>
    <xf numFmtId="42" fontId="5" fillId="6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6" borderId="41" xfId="1" applyNumberFormat="1" applyFont="1" applyFill="1" applyBorder="1" applyAlignment="1"/>
    <xf numFmtId="165" fontId="5" fillId="4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42" fontId="23" fillId="6" borderId="41" xfId="0" applyNumberFormat="1" applyFont="1" applyFill="1" applyBorder="1" applyAlignment="1" applyProtection="1">
      <alignment horizontal="right"/>
      <protection locked="0"/>
    </xf>
    <xf numFmtId="165" fontId="23" fillId="6" borderId="41" xfId="1" applyNumberFormat="1" applyFont="1" applyFill="1" applyBorder="1" applyAlignment="1"/>
    <xf numFmtId="0" fontId="6" fillId="0" borderId="2" xfId="0" applyFont="1" applyBorder="1" applyAlignment="1">
      <alignment horizontal="right"/>
    </xf>
    <xf numFmtId="0" fontId="5" fillId="4" borderId="53" xfId="0" applyFont="1" applyFill="1" applyBorder="1" applyAlignment="1">
      <alignment horizontal="left" indent="1"/>
    </xf>
    <xf numFmtId="42" fontId="2" fillId="4" borderId="41" xfId="0" applyNumberFormat="1" applyFont="1" applyFill="1" applyBorder="1" applyAlignment="1">
      <alignment horizontal="left" indent="1"/>
    </xf>
    <xf numFmtId="0" fontId="5" fillId="0" borderId="43" xfId="0" applyFont="1" applyBorder="1" applyAlignment="1">
      <alignment horizontal="center" wrapText="1"/>
    </xf>
    <xf numFmtId="9" fontId="2" fillId="0" borderId="1" xfId="0" applyNumberFormat="1" applyFont="1" applyBorder="1"/>
    <xf numFmtId="0" fontId="2" fillId="0" borderId="1" xfId="0" applyFont="1" applyBorder="1" applyAlignment="1" applyProtection="1">
      <alignment horizontal="left" inden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3" fontId="2" fillId="2" borderId="16" xfId="0" applyNumberFormat="1" applyFont="1" applyFill="1" applyBorder="1"/>
    <xf numFmtId="3" fontId="2" fillId="3" borderId="15" xfId="0" applyNumberFormat="1" applyFont="1" applyFill="1" applyBorder="1"/>
    <xf numFmtId="3" fontId="2" fillId="2" borderId="16" xfId="0" applyNumberFormat="1" applyFont="1" applyFill="1" applyBorder="1" applyProtection="1">
      <protection locked="0"/>
    </xf>
    <xf numFmtId="3" fontId="2" fillId="0" borderId="39" xfId="0" applyNumberFormat="1" applyFont="1" applyBorder="1"/>
    <xf numFmtId="3" fontId="2" fillId="0" borderId="39" xfId="0" applyNumberFormat="1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42" fontId="5" fillId="6" borderId="17" xfId="0" applyNumberFormat="1" applyFont="1" applyFill="1" applyBorder="1"/>
    <xf numFmtId="42" fontId="2" fillId="0" borderId="39" xfId="0" applyNumberFormat="1" applyFont="1" applyBorder="1" applyProtection="1">
      <protection locked="0"/>
    </xf>
    <xf numFmtId="0" fontId="2" fillId="0" borderId="11" xfId="0" applyFont="1" applyBorder="1" applyAlignment="1">
      <alignment horizontal="left"/>
    </xf>
    <xf numFmtId="0" fontId="24" fillId="0" borderId="50" xfId="0" applyFont="1" applyBorder="1"/>
    <xf numFmtId="0" fontId="24" fillId="0" borderId="50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165" fontId="2" fillId="0" borderId="42" xfId="0" applyNumberFormat="1" applyFont="1" applyBorder="1"/>
    <xf numFmtId="0" fontId="2" fillId="6" borderId="54" xfId="0" applyFont="1" applyFill="1" applyBorder="1" applyAlignment="1">
      <alignment horizontal="left"/>
    </xf>
    <xf numFmtId="0" fontId="5" fillId="0" borderId="23" xfId="0" applyFont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3" borderId="37" xfId="0" applyNumberFormat="1" applyFont="1" applyFill="1" applyBorder="1" applyAlignment="1">
      <alignment horizontal="left" indent="1"/>
    </xf>
    <xf numFmtId="42" fontId="2" fillId="0" borderId="42" xfId="0" applyNumberFormat="1" applyFont="1" applyBorder="1" applyAlignment="1">
      <alignment horizontal="left" indent="1"/>
    </xf>
    <xf numFmtId="42" fontId="2" fillId="0" borderId="17" xfId="0" applyNumberFormat="1" applyFont="1" applyBorder="1" applyAlignment="1">
      <alignment horizontal="left" indent="1"/>
    </xf>
    <xf numFmtId="0" fontId="5" fillId="8" borderId="53" xfId="0" applyFont="1" applyFill="1" applyBorder="1" applyAlignment="1">
      <alignment horizontal="left" indent="1"/>
    </xf>
    <xf numFmtId="42" fontId="2" fillId="8" borderId="41" xfId="0" applyNumberFormat="1" applyFont="1" applyFill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5" fillId="8" borderId="20" xfId="0" applyFont="1" applyFill="1" applyBorder="1" applyAlignment="1">
      <alignment horizontal="left" indent="1"/>
    </xf>
    <xf numFmtId="0" fontId="5" fillId="3" borderId="23" xfId="0" applyFont="1" applyFill="1" applyBorder="1" applyAlignment="1">
      <alignment horizontal="left" indent="1"/>
    </xf>
    <xf numFmtId="42" fontId="5" fillId="8" borderId="41" xfId="0" applyNumberFormat="1" applyFont="1" applyFill="1" applyBorder="1" applyAlignment="1">
      <alignment horizontal="left" indent="1"/>
    </xf>
    <xf numFmtId="42" fontId="5" fillId="4" borderId="41" xfId="0" applyNumberFormat="1" applyFont="1" applyFill="1" applyBorder="1" applyAlignment="1">
      <alignment horizontal="left" indent="1"/>
    </xf>
    <xf numFmtId="42" fontId="2" fillId="7" borderId="38" xfId="0" applyNumberFormat="1" applyFont="1" applyFill="1" applyBorder="1"/>
    <xf numFmtId="165" fontId="2" fillId="0" borderId="37" xfId="1" applyNumberFormat="1" applyFont="1" applyFill="1" applyBorder="1" applyAlignment="1"/>
    <xf numFmtId="165" fontId="2" fillId="0" borderId="39" xfId="1" applyNumberFormat="1" applyFont="1" applyFill="1" applyBorder="1" applyAlignment="1"/>
    <xf numFmtId="165" fontId="2" fillId="0" borderId="42" xfId="1" applyNumberFormat="1" applyFont="1" applyFill="1" applyBorder="1" applyAlignment="1"/>
    <xf numFmtId="42" fontId="2" fillId="0" borderId="39" xfId="0" applyNumberFormat="1" applyFont="1" applyBorder="1" applyAlignment="1">
      <alignment horizontal="right"/>
    </xf>
    <xf numFmtId="42" fontId="2" fillId="0" borderId="42" xfId="0" applyNumberFormat="1" applyFont="1" applyBorder="1" applyAlignment="1">
      <alignment horizontal="right"/>
    </xf>
    <xf numFmtId="165" fontId="2" fillId="0" borderId="17" xfId="1" applyNumberFormat="1" applyFont="1" applyFill="1" applyBorder="1" applyAlignment="1"/>
    <xf numFmtId="0" fontId="12" fillId="7" borderId="32" xfId="0" applyFont="1" applyFill="1" applyBorder="1" applyAlignment="1">
      <alignment horizontal="left" indent="1"/>
    </xf>
    <xf numFmtId="0" fontId="2" fillId="7" borderId="16" xfId="0" applyFont="1" applyFill="1" applyBorder="1" applyAlignment="1">
      <alignment horizontal="left" indent="1"/>
    </xf>
    <xf numFmtId="0" fontId="5" fillId="7" borderId="16" xfId="0" applyFont="1" applyFill="1" applyBorder="1" applyAlignment="1">
      <alignment wrapText="1"/>
    </xf>
    <xf numFmtId="0" fontId="5" fillId="7" borderId="33" xfId="0" applyFont="1" applyFill="1" applyBorder="1" applyAlignment="1">
      <alignment wrapText="1"/>
    </xf>
    <xf numFmtId="0" fontId="5" fillId="7" borderId="7" xfId="0" applyFont="1" applyFill="1" applyBorder="1" applyAlignment="1">
      <alignment horizontal="left" indent="1"/>
    </xf>
    <xf numFmtId="0" fontId="5" fillId="7" borderId="4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20" xfId="0" applyFont="1" applyFill="1" applyBorder="1" applyAlignment="1">
      <alignment horizontal="left" indent="1"/>
    </xf>
    <xf numFmtId="42" fontId="2" fillId="7" borderId="37" xfId="0" applyNumberFormat="1" applyFont="1" applyFill="1" applyBorder="1" applyAlignment="1">
      <alignment horizontal="left" indent="1"/>
    </xf>
    <xf numFmtId="0" fontId="5" fillId="7" borderId="23" xfId="0" applyFont="1" applyFill="1" applyBorder="1" applyAlignment="1">
      <alignment horizontal="left" indent="1"/>
    </xf>
    <xf numFmtId="42" fontId="2" fillId="7" borderId="17" xfId="0" applyNumberFormat="1" applyFont="1" applyFill="1" applyBorder="1" applyAlignment="1">
      <alignment horizontal="left" indent="1"/>
    </xf>
    <xf numFmtId="0" fontId="5" fillId="7" borderId="6" xfId="0" applyFont="1" applyFill="1" applyBorder="1" applyAlignment="1">
      <alignment horizontal="left" indent="1"/>
    </xf>
    <xf numFmtId="42" fontId="2" fillId="7" borderId="39" xfId="0" applyNumberFormat="1" applyFont="1" applyFill="1" applyBorder="1" applyAlignment="1">
      <alignment horizontal="left" indent="1"/>
    </xf>
    <xf numFmtId="0" fontId="5" fillId="7" borderId="11" xfId="0" applyFont="1" applyFill="1" applyBorder="1" applyAlignment="1">
      <alignment horizontal="left" indent="1"/>
    </xf>
    <xf numFmtId="42" fontId="2" fillId="7" borderId="42" xfId="0" applyNumberFormat="1" applyFont="1" applyFill="1" applyBorder="1" applyAlignment="1">
      <alignment horizontal="left" indent="1"/>
    </xf>
    <xf numFmtId="165" fontId="16" fillId="0" borderId="3" xfId="0" applyNumberFormat="1" applyFont="1" applyBorder="1" applyAlignment="1">
      <alignment horizontal="left" indent="1"/>
    </xf>
    <xf numFmtId="0" fontId="16" fillId="0" borderId="3" xfId="0" applyFont="1" applyBorder="1" applyAlignment="1">
      <alignment horizontal="left" indent="1"/>
    </xf>
    <xf numFmtId="0" fontId="16" fillId="0" borderId="3" xfId="0" applyFont="1" applyBorder="1"/>
    <xf numFmtId="0" fontId="6" fillId="0" borderId="34" xfId="0" applyFont="1" applyBorder="1" applyAlignment="1">
      <alignment horizontal="right"/>
    </xf>
    <xf numFmtId="3" fontId="6" fillId="0" borderId="34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wrapText="1" shrinkToFit="1"/>
    </xf>
    <xf numFmtId="0" fontId="11" fillId="0" borderId="3" xfId="0" applyFont="1" applyBorder="1" applyAlignment="1">
      <alignment wrapText="1" shrinkToFit="1"/>
    </xf>
    <xf numFmtId="167" fontId="22" fillId="0" borderId="0" xfId="0" applyNumberFormat="1" applyFont="1"/>
    <xf numFmtId="0" fontId="25" fillId="0" borderId="1" xfId="0" applyFont="1" applyBorder="1"/>
    <xf numFmtId="164" fontId="25" fillId="0" borderId="1" xfId="0" applyNumberFormat="1" applyFont="1" applyBorder="1"/>
    <xf numFmtId="3" fontId="2" fillId="2" borderId="16" xfId="0" applyNumberFormat="1" applyFont="1" applyFill="1" applyBorder="1" applyAlignment="1">
      <alignment horizontal="center"/>
    </xf>
    <xf numFmtId="0" fontId="2" fillId="0" borderId="3" xfId="0" applyFont="1" applyBorder="1" applyProtection="1">
      <protection locked="0"/>
    </xf>
    <xf numFmtId="165" fontId="26" fillId="0" borderId="21" xfId="1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4" fontId="26" fillId="0" borderId="21" xfId="1" applyFont="1" applyFill="1" applyBorder="1" applyProtection="1">
      <protection locked="0"/>
    </xf>
    <xf numFmtId="0" fontId="5" fillId="5" borderId="54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left"/>
      <protection locked="0"/>
    </xf>
    <xf numFmtId="164" fontId="2" fillId="0" borderId="52" xfId="1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center"/>
    </xf>
    <xf numFmtId="0" fontId="6" fillId="5" borderId="53" xfId="0" applyFont="1" applyFill="1" applyBorder="1" applyAlignment="1">
      <alignment horizontal="left"/>
    </xf>
    <xf numFmtId="0" fontId="6" fillId="5" borderId="54" xfId="0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0" fontId="7" fillId="0" borderId="22" xfId="0" applyFont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49" fontId="2" fillId="0" borderId="4" xfId="0" applyNumberFormat="1" applyFont="1" applyBorder="1"/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49" fontId="2" fillId="0" borderId="59" xfId="0" applyNumberFormat="1" applyFont="1" applyBorder="1"/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10" fillId="2" borderId="6" xfId="0" applyFont="1" applyFill="1" applyBorder="1" applyAlignment="1">
      <alignment wrapText="1" shrinkToFit="1"/>
    </xf>
    <xf numFmtId="0" fontId="11" fillId="2" borderId="4" xfId="0" applyFont="1" applyFill="1" applyBorder="1" applyAlignment="1">
      <alignment wrapText="1" shrinkToFi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8" fillId="6" borderId="53" xfId="0" applyFont="1" applyFill="1" applyBorder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66" xfId="0" applyFont="1" applyFill="1" applyBorder="1" applyAlignment="1">
      <alignment horizontal="left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 indent="1"/>
    </xf>
    <xf numFmtId="0" fontId="5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10" fontId="5" fillId="5" borderId="53" xfId="0" applyNumberFormat="1" applyFont="1" applyFill="1" applyBorder="1" applyAlignment="1">
      <alignment horizontal="center"/>
    </xf>
    <xf numFmtId="0" fontId="5" fillId="5" borderId="54" xfId="0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 wrapText="1" shrinkToFit="1"/>
    </xf>
    <xf numFmtId="164" fontId="10" fillId="2" borderId="52" xfId="0" applyNumberFormat="1" applyFont="1" applyFill="1" applyBorder="1" applyAlignment="1">
      <alignment horizontal="center" wrapText="1" shrinkToFit="1"/>
    </xf>
    <xf numFmtId="0" fontId="6" fillId="7" borderId="58" xfId="0" applyFont="1" applyFill="1" applyBorder="1" applyAlignment="1">
      <alignment horizontal="left"/>
    </xf>
    <xf numFmtId="0" fontId="6" fillId="7" borderId="22" xfId="0" applyFont="1" applyFill="1" applyBorder="1" applyAlignment="1">
      <alignment horizontal="left"/>
    </xf>
    <xf numFmtId="0" fontId="6" fillId="7" borderId="60" xfId="0" applyFont="1" applyFill="1" applyBorder="1" applyAlignment="1">
      <alignment horizontal="left"/>
    </xf>
    <xf numFmtId="0" fontId="2" fillId="0" borderId="50" xfId="0" applyFont="1" applyBorder="1" applyAlignment="1">
      <alignment horizontal="left" indent="1"/>
    </xf>
    <xf numFmtId="0" fontId="5" fillId="4" borderId="53" xfId="0" applyFont="1" applyFill="1" applyBorder="1" applyAlignment="1">
      <alignment horizontal="left"/>
    </xf>
    <xf numFmtId="0" fontId="5" fillId="4" borderId="54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17" fillId="6" borderId="53" xfId="0" applyFont="1" applyFill="1" applyBorder="1" applyAlignment="1">
      <alignment horizontal="left" wrapText="1"/>
    </xf>
    <xf numFmtId="0" fontId="17" fillId="6" borderId="54" xfId="0" applyFont="1" applyFill="1" applyBorder="1" applyAlignment="1">
      <alignment horizontal="left" wrapText="1"/>
    </xf>
    <xf numFmtId="0" fontId="17" fillId="6" borderId="66" xfId="0" applyFont="1" applyFill="1" applyBorder="1" applyAlignment="1">
      <alignment horizontal="left" wrapText="1"/>
    </xf>
    <xf numFmtId="0" fontId="17" fillId="6" borderId="53" xfId="0" applyFont="1" applyFill="1" applyBorder="1" applyAlignment="1">
      <alignment horizontal="left"/>
    </xf>
    <xf numFmtId="0" fontId="17" fillId="6" borderId="54" xfId="0" applyFont="1" applyFill="1" applyBorder="1" applyAlignment="1">
      <alignment horizontal="left"/>
    </xf>
    <xf numFmtId="0" fontId="17" fillId="6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164" fontId="10" fillId="2" borderId="8" xfId="0" applyNumberFormat="1" applyFont="1" applyFill="1" applyBorder="1" applyAlignment="1">
      <alignment horizontal="center" wrapText="1" shrinkToFit="1"/>
    </xf>
    <xf numFmtId="164" fontId="10" fillId="2" borderId="49" xfId="0" applyNumberFormat="1" applyFont="1" applyFill="1" applyBorder="1" applyAlignment="1">
      <alignment horizontal="center" wrapText="1" shrinkToFit="1"/>
    </xf>
    <xf numFmtId="0" fontId="10" fillId="2" borderId="4" xfId="0" applyFont="1" applyFill="1" applyBorder="1" applyAlignment="1">
      <alignment wrapText="1" shrinkToFit="1"/>
    </xf>
    <xf numFmtId="0" fontId="2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164" fontId="10" fillId="2" borderId="45" xfId="0" applyNumberFormat="1" applyFont="1" applyFill="1" applyBorder="1" applyAlignment="1">
      <alignment horizontal="center" wrapText="1" shrinkToFit="1"/>
    </xf>
    <xf numFmtId="164" fontId="10" fillId="2" borderId="48" xfId="0" applyNumberFormat="1" applyFont="1" applyFill="1" applyBorder="1" applyAlignment="1">
      <alignment horizontal="center" wrapText="1" shrinkToFit="1"/>
    </xf>
    <xf numFmtId="0" fontId="20" fillId="0" borderId="4" xfId="0" applyFont="1" applyBorder="1" applyAlignment="1">
      <alignment horizontal="left" indent="1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16" xfId="0" applyFont="1" applyFill="1" applyBorder="1" applyAlignment="1">
      <alignment horizontal="center" wrapText="1"/>
    </xf>
    <xf numFmtId="0" fontId="5" fillId="7" borderId="43" xfId="0" applyFont="1" applyFill="1" applyBorder="1" applyAlignment="1">
      <alignment horizontal="center" wrapText="1"/>
    </xf>
    <xf numFmtId="49" fontId="2" fillId="0" borderId="50" xfId="0" applyNumberFormat="1" applyFont="1" applyBorder="1"/>
    <xf numFmtId="49" fontId="2" fillId="0" borderId="51" xfId="0" applyNumberFormat="1" applyFont="1" applyBorder="1"/>
    <xf numFmtId="0" fontId="5" fillId="0" borderId="32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67" xfId="0" applyFont="1" applyBorder="1" applyAlignment="1">
      <alignment horizontal="center" wrapTex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10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0" fontId="2" fillId="0" borderId="59" xfId="0" applyFont="1" applyBorder="1"/>
    <xf numFmtId="0" fontId="2" fillId="0" borderId="52" xfId="0" applyFont="1" applyBorder="1" applyAlignment="1">
      <alignment horizontal="left" indent="1"/>
    </xf>
    <xf numFmtId="3" fontId="2" fillId="2" borderId="37" xfId="0" applyNumberFormat="1" applyFont="1" applyFill="1" applyBorder="1" applyAlignment="1">
      <alignment horizontal="center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2" fillId="0" borderId="61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7" borderId="57" xfId="0" applyFont="1" applyFill="1" applyBorder="1" applyAlignment="1">
      <alignment horizontal="left"/>
    </xf>
    <xf numFmtId="0" fontId="5" fillId="4" borderId="66" xfId="0" applyFont="1" applyFill="1" applyBorder="1" applyAlignment="1">
      <alignment horizontal="left"/>
    </xf>
    <xf numFmtId="0" fontId="2" fillId="0" borderId="0" xfId="0" applyFont="1"/>
    <xf numFmtId="0" fontId="5" fillId="5" borderId="53" xfId="0" applyFont="1" applyFill="1" applyBorder="1" applyAlignment="1">
      <alignment horizontal="left"/>
    </xf>
    <xf numFmtId="0" fontId="2" fillId="5" borderId="54" xfId="0" applyFont="1" applyFill="1" applyBorder="1" applyAlignment="1">
      <alignment horizontal="left"/>
    </xf>
    <xf numFmtId="0" fontId="23" fillId="0" borderId="4" xfId="0" applyFont="1" applyBorder="1" applyAlignment="1">
      <alignment horizontal="left" indent="1"/>
    </xf>
    <xf numFmtId="0" fontId="31" fillId="6" borderId="53" xfId="0" applyFont="1" applyFill="1" applyBorder="1" applyAlignment="1">
      <alignment horizontal="left"/>
    </xf>
    <xf numFmtId="0" fontId="31" fillId="6" borderId="54" xfId="0" applyFont="1" applyFill="1" applyBorder="1" applyAlignment="1">
      <alignment horizontal="left"/>
    </xf>
    <xf numFmtId="0" fontId="31" fillId="6" borderId="66" xfId="0" applyFont="1" applyFill="1" applyBorder="1" applyAlignment="1">
      <alignment horizontal="left"/>
    </xf>
    <xf numFmtId="42" fontId="23" fillId="6" borderId="17" xfId="0" applyNumberFormat="1" applyFont="1" applyFill="1" applyBorder="1"/>
    <xf numFmtId="0" fontId="21" fillId="0" borderId="50" xfId="0" applyFont="1" applyBorder="1" applyAlignment="1">
      <alignment horizontal="left"/>
    </xf>
    <xf numFmtId="165" fontId="21" fillId="0" borderId="42" xfId="0" applyNumberFormat="1" applyFont="1" applyBorder="1"/>
    <xf numFmtId="42" fontId="21" fillId="0" borderId="39" xfId="0" applyNumberFormat="1" applyFont="1" applyBorder="1" applyProtection="1">
      <protection locked="0"/>
    </xf>
    <xf numFmtId="0" fontId="31" fillId="6" borderId="53" xfId="0" applyFont="1" applyFill="1" applyBorder="1" applyAlignment="1">
      <alignment horizontal="left" wrapText="1"/>
    </xf>
    <xf numFmtId="0" fontId="31" fillId="6" borderId="54" xfId="0" applyFont="1" applyFill="1" applyBorder="1" applyAlignment="1">
      <alignment horizontal="left" wrapText="1"/>
    </xf>
    <xf numFmtId="0" fontId="31" fillId="6" borderId="66" xfId="0" applyFont="1" applyFill="1" applyBorder="1" applyAlignment="1">
      <alignment horizontal="left" wrapText="1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65" fontId="2" fillId="0" borderId="20" xfId="1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/>
    </xf>
    <xf numFmtId="49" fontId="2" fillId="0" borderId="59" xfId="0" applyNumberFormat="1" applyFont="1" applyBorder="1" applyProtection="1"/>
    <xf numFmtId="165" fontId="2" fillId="0" borderId="24" xfId="1" applyNumberFormat="1" applyFont="1" applyBorder="1" applyAlignment="1" applyProtection="1">
      <alignment horizontal="left"/>
    </xf>
    <xf numFmtId="165" fontId="2" fillId="0" borderId="25" xfId="1" applyNumberFormat="1" applyFont="1" applyBorder="1" applyAlignment="1" applyProtection="1">
      <alignment horizontal="left"/>
    </xf>
    <xf numFmtId="0" fontId="2" fillId="2" borderId="24" xfId="0" applyFont="1" applyFill="1" applyBorder="1" applyAlignment="1" applyProtection="1">
      <alignment horizontal="left" indent="1"/>
    </xf>
    <xf numFmtId="9" fontId="2" fillId="0" borderId="28" xfId="2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center"/>
    </xf>
    <xf numFmtId="165" fontId="2" fillId="3" borderId="37" xfId="1" applyNumberFormat="1" applyFont="1" applyFill="1" applyBorder="1" applyAlignment="1" applyProtection="1"/>
    <xf numFmtId="165" fontId="2" fillId="0" borderId="37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49" fontId="2" fillId="0" borderId="4" xfId="0" applyNumberFormat="1" applyFont="1" applyBorder="1" applyProtection="1"/>
    <xf numFmtId="165" fontId="2" fillId="0" borderId="20" xfId="1" applyNumberFormat="1" applyFont="1" applyBorder="1" applyAlignment="1" applyProtection="1">
      <alignment horizontal="left"/>
    </xf>
    <xf numFmtId="165" fontId="2" fillId="0" borderId="21" xfId="1" applyNumberFormat="1" applyFont="1" applyBorder="1" applyAlignment="1" applyProtection="1">
      <alignment horizontal="left"/>
    </xf>
    <xf numFmtId="0" fontId="2" fillId="2" borderId="20" xfId="0" applyFont="1" applyFill="1" applyBorder="1" applyAlignment="1" applyProtection="1">
      <alignment horizontal="left" indent="1"/>
    </xf>
    <xf numFmtId="9" fontId="2" fillId="0" borderId="1" xfId="2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left"/>
    </xf>
    <xf numFmtId="49" fontId="2" fillId="0" borderId="4" xfId="0" applyNumberFormat="1" applyFont="1" applyBorder="1" applyAlignment="1" applyProtection="1">
      <alignment horizontal="left"/>
    </xf>
    <xf numFmtId="49" fontId="2" fillId="0" borderId="52" xfId="0" applyNumberFormat="1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5" fillId="0" borderId="47" xfId="0" applyFont="1" applyBorder="1" applyProtection="1"/>
    <xf numFmtId="0" fontId="5" fillId="0" borderId="49" xfId="0" applyFont="1" applyBorder="1" applyProtection="1"/>
    <xf numFmtId="165" fontId="2" fillId="2" borderId="26" xfId="1" applyNumberFormat="1" applyFont="1" applyFill="1" applyBorder="1" applyAlignment="1" applyProtection="1">
      <alignment horizontal="left" indent="1"/>
    </xf>
    <xf numFmtId="165" fontId="2" fillId="2" borderId="27" xfId="1" applyNumberFormat="1" applyFont="1" applyFill="1" applyBorder="1" applyAlignment="1" applyProtection="1">
      <alignment horizontal="left" indent="1"/>
    </xf>
    <xf numFmtId="0" fontId="2" fillId="2" borderId="26" xfId="0" applyFont="1" applyFill="1" applyBorder="1" applyAlignment="1" applyProtection="1">
      <alignment horizontal="left" indent="1"/>
    </xf>
    <xf numFmtId="0" fontId="2" fillId="2" borderId="10" xfId="0" applyFont="1" applyFill="1" applyBorder="1" applyAlignment="1" applyProtection="1">
      <alignment horizontal="left" indent="1"/>
    </xf>
    <xf numFmtId="0" fontId="2" fillId="2" borderId="14" xfId="0" applyFont="1" applyFill="1" applyBorder="1" applyAlignment="1" applyProtection="1">
      <alignment horizontal="left" indent="1"/>
    </xf>
    <xf numFmtId="165" fontId="2" fillId="3" borderId="38" xfId="1" applyNumberFormat="1" applyFont="1" applyFill="1" applyBorder="1" applyAlignment="1" applyProtection="1"/>
    <xf numFmtId="165" fontId="2" fillId="2" borderId="38" xfId="1" applyNumberFormat="1" applyFont="1" applyFill="1" applyBorder="1" applyAlignment="1" applyProtection="1"/>
    <xf numFmtId="9" fontId="2" fillId="0" borderId="24" xfId="2" applyFont="1" applyBorder="1" applyAlignment="1" applyProtection="1">
      <alignment horizontal="center"/>
    </xf>
    <xf numFmtId="0" fontId="2" fillId="2" borderId="28" xfId="0" applyFont="1" applyFill="1" applyBorder="1" applyAlignment="1" applyProtection="1">
      <alignment horizontal="left" indent="1"/>
    </xf>
    <xf numFmtId="0" fontId="2" fillId="2" borderId="34" xfId="0" applyFont="1" applyFill="1" applyBorder="1" applyAlignment="1" applyProtection="1">
      <alignment horizontal="left" indent="1"/>
    </xf>
    <xf numFmtId="42" fontId="2" fillId="0" borderId="39" xfId="0" applyNumberFormat="1" applyFont="1" applyBorder="1" applyAlignment="1" applyProtection="1">
      <alignment horizontal="left"/>
    </xf>
    <xf numFmtId="42" fontId="2" fillId="0" borderId="20" xfId="1" applyNumberFormat="1" applyFont="1" applyBorder="1" applyAlignment="1" applyProtection="1">
      <alignment horizontal="left"/>
    </xf>
    <xf numFmtId="9" fontId="2" fillId="0" borderId="20" xfId="2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indent="1"/>
    </xf>
    <xf numFmtId="0" fontId="2" fillId="2" borderId="2" xfId="0" applyFont="1" applyFill="1" applyBorder="1" applyAlignment="1" applyProtection="1">
      <alignment horizontal="left" indent="1"/>
    </xf>
    <xf numFmtId="165" fontId="2" fillId="3" borderId="39" xfId="1" applyNumberFormat="1" applyFont="1" applyFill="1" applyBorder="1" applyAlignment="1" applyProtection="1"/>
    <xf numFmtId="0" fontId="2" fillId="0" borderId="6" xfId="0" applyFont="1" applyBorder="1" applyProtection="1"/>
    <xf numFmtId="49" fontId="2" fillId="0" borderId="52" xfId="0" applyNumberFormat="1" applyFont="1" applyBorder="1" applyProtection="1"/>
    <xf numFmtId="165" fontId="2" fillId="3" borderId="42" xfId="1" applyNumberFormat="1" applyFont="1" applyFill="1" applyBorder="1" applyAlignment="1" applyProtection="1"/>
    <xf numFmtId="42" fontId="2" fillId="0" borderId="42" xfId="0" applyNumberFormat="1" applyFont="1" applyBorder="1" applyAlignment="1" applyProtection="1">
      <alignment horizontal="left"/>
    </xf>
    <xf numFmtId="0" fontId="6" fillId="5" borderId="53" xfId="0" applyFont="1" applyFill="1" applyBorder="1" applyAlignment="1" applyProtection="1">
      <alignment horizontal="left"/>
    </xf>
    <xf numFmtId="0" fontId="6" fillId="5" borderId="54" xfId="0" applyFont="1" applyFill="1" applyBorder="1" applyAlignment="1" applyProtection="1">
      <alignment horizontal="left"/>
    </xf>
    <xf numFmtId="165" fontId="2" fillId="3" borderId="41" xfId="1" applyNumberFormat="1" applyFont="1" applyFill="1" applyBorder="1" applyAlignment="1" applyProtection="1">
      <alignment horizontal="right"/>
    </xf>
    <xf numFmtId="165" fontId="2" fillId="5" borderId="41" xfId="1" applyNumberFormat="1" applyFont="1" applyFill="1" applyBorder="1" applyAlignment="1" applyProtection="1">
      <alignment horizontal="right"/>
    </xf>
    <xf numFmtId="0" fontId="5" fillId="0" borderId="45" xfId="0" applyFont="1" applyBorder="1" applyAlignment="1" applyProtection="1">
      <alignment horizontal="left"/>
    </xf>
    <xf numFmtId="0" fontId="2" fillId="0" borderId="46" xfId="0" applyFont="1" applyBorder="1" applyAlignment="1" applyProtection="1">
      <alignment horizontal="left"/>
    </xf>
    <xf numFmtId="0" fontId="2" fillId="2" borderId="32" xfId="0" applyFont="1" applyFill="1" applyBorder="1" applyAlignment="1" applyProtection="1">
      <alignment horizontal="center"/>
    </xf>
    <xf numFmtId="0" fontId="2" fillId="2" borderId="33" xfId="0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 wrapText="1"/>
    </xf>
    <xf numFmtId="0" fontId="2" fillId="0" borderId="29" xfId="0" applyFont="1" applyBorder="1" applyAlignment="1" applyProtection="1">
      <alignment horizontal="center" wrapText="1"/>
    </xf>
    <xf numFmtId="0" fontId="2" fillId="0" borderId="35" xfId="0" applyFont="1" applyBorder="1" applyAlignment="1" applyProtection="1">
      <alignment horizontal="center" wrapText="1"/>
    </xf>
    <xf numFmtId="3" fontId="2" fillId="3" borderId="15" xfId="0" applyNumberFormat="1" applyFont="1" applyFill="1" applyBorder="1" applyAlignment="1" applyProtection="1">
      <alignment horizontal="right"/>
    </xf>
    <xf numFmtId="3" fontId="2" fillId="2" borderId="15" xfId="0" applyNumberFormat="1" applyFont="1" applyFill="1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1" fontId="2" fillId="0" borderId="4" xfId="0" applyNumberFormat="1" applyFont="1" applyBorder="1" applyAlignment="1" applyProtection="1">
      <alignment horizontal="center"/>
    </xf>
    <xf numFmtId="0" fontId="2" fillId="0" borderId="4" xfId="0" applyFont="1" applyBorder="1" applyProtection="1"/>
    <xf numFmtId="165" fontId="2" fillId="0" borderId="20" xfId="1" applyNumberFormat="1" applyFont="1" applyBorder="1" applyProtection="1"/>
    <xf numFmtId="165" fontId="2" fillId="0" borderId="21" xfId="1" applyNumberFormat="1" applyFont="1" applyBorder="1" applyProtection="1"/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42" fontId="2" fillId="3" borderId="39" xfId="0" applyNumberFormat="1" applyFont="1" applyFill="1" applyBorder="1" applyAlignment="1" applyProtection="1">
      <alignment horizontal="right"/>
    </xf>
    <xf numFmtId="42" fontId="2" fillId="0" borderId="39" xfId="0" applyNumberFormat="1" applyFont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0" borderId="11" xfId="0" applyFont="1" applyBorder="1" applyAlignment="1" applyProtection="1">
      <alignment horizontal="right"/>
    </xf>
    <xf numFmtId="1" fontId="2" fillId="0" borderId="50" xfId="0" applyNumberFormat="1" applyFont="1" applyBorder="1" applyAlignment="1" applyProtection="1">
      <alignment horizontal="center"/>
    </xf>
    <xf numFmtId="0" fontId="2" fillId="0" borderId="50" xfId="0" applyFont="1" applyBorder="1" applyProtection="1"/>
    <xf numFmtId="165" fontId="2" fillId="0" borderId="63" xfId="1" applyNumberFormat="1" applyFont="1" applyBorder="1" applyAlignment="1" applyProtection="1">
      <alignment horizontal="left"/>
    </xf>
    <xf numFmtId="165" fontId="2" fillId="0" borderId="64" xfId="1" applyNumberFormat="1" applyFont="1" applyBorder="1" applyAlignment="1" applyProtection="1">
      <alignment horizontal="left"/>
    </xf>
    <xf numFmtId="0" fontId="2" fillId="0" borderId="4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44" xfId="0" applyFont="1" applyBorder="1" applyAlignment="1" applyProtection="1">
      <alignment horizontal="center"/>
    </xf>
    <xf numFmtId="42" fontId="2" fillId="3" borderId="42" xfId="0" applyNumberFormat="1" applyFont="1" applyFill="1" applyBorder="1" applyAlignment="1" applyProtection="1">
      <alignment horizontal="right"/>
    </xf>
    <xf numFmtId="0" fontId="2" fillId="5" borderId="54" xfId="0" applyFont="1" applyFill="1" applyBorder="1" applyAlignment="1" applyProtection="1">
      <alignment horizontal="left" indent="1"/>
    </xf>
    <xf numFmtId="42" fontId="2" fillId="3" borderId="41" xfId="0" applyNumberFormat="1" applyFont="1" applyFill="1" applyBorder="1" applyProtection="1"/>
    <xf numFmtId="42" fontId="2" fillId="5" borderId="41" xfId="0" applyNumberFormat="1" applyFont="1" applyFill="1" applyBorder="1" applyProtection="1"/>
    <xf numFmtId="10" fontId="5" fillId="5" borderId="53" xfId="0" applyNumberFormat="1" applyFont="1" applyFill="1" applyBorder="1" applyAlignment="1" applyProtection="1">
      <alignment horizontal="center"/>
    </xf>
    <xf numFmtId="0" fontId="5" fillId="5" borderId="54" xfId="0" applyFont="1" applyFill="1" applyBorder="1" applyAlignment="1" applyProtection="1">
      <alignment horizontal="center"/>
    </xf>
    <xf numFmtId="0" fontId="5" fillId="5" borderId="54" xfId="0" applyFont="1" applyFill="1" applyBorder="1" applyAlignment="1" applyProtection="1">
      <alignment horizontal="left"/>
    </xf>
    <xf numFmtId="0" fontId="5" fillId="5" borderId="66" xfId="0" applyFont="1" applyFill="1" applyBorder="1" applyAlignment="1" applyProtection="1">
      <alignment horizontal="left"/>
    </xf>
    <xf numFmtId="0" fontId="18" fillId="6" borderId="53" xfId="0" applyFont="1" applyFill="1" applyBorder="1" applyAlignment="1" applyProtection="1">
      <alignment horizontal="left"/>
    </xf>
    <xf numFmtId="0" fontId="18" fillId="6" borderId="54" xfId="0" applyFont="1" applyFill="1" applyBorder="1" applyAlignment="1" applyProtection="1">
      <alignment horizontal="left"/>
    </xf>
    <xf numFmtId="0" fontId="5" fillId="6" borderId="54" xfId="0" applyFont="1" applyFill="1" applyBorder="1" applyAlignment="1" applyProtection="1">
      <alignment horizontal="left" indent="1"/>
    </xf>
    <xf numFmtId="42" fontId="5" fillId="3" borderId="41" xfId="0" applyNumberFormat="1" applyFont="1" applyFill="1" applyBorder="1" applyProtection="1"/>
    <xf numFmtId="42" fontId="5" fillId="6" borderId="41" xfId="0" applyNumberFormat="1" applyFont="1" applyFill="1" applyBorder="1" applyProtection="1"/>
    <xf numFmtId="1" fontId="2" fillId="0" borderId="21" xfId="0" applyNumberFormat="1" applyFont="1" applyBorder="1" applyAlignment="1" applyProtection="1">
      <alignment horizontal="center"/>
      <protection locked="0"/>
    </xf>
    <xf numFmtId="42" fontId="2" fillId="0" borderId="52" xfId="0" applyNumberFormat="1" applyFont="1" applyBorder="1" applyAlignment="1">
      <alignment horizontal="right"/>
    </xf>
    <xf numFmtId="165" fontId="2" fillId="3" borderId="20" xfId="1" applyNumberFormat="1" applyFont="1" applyFill="1" applyBorder="1" applyAlignment="1" applyProtection="1">
      <alignment horizontal="left"/>
    </xf>
    <xf numFmtId="0" fontId="2" fillId="2" borderId="20" xfId="0" applyFont="1" applyFill="1" applyBorder="1" applyAlignment="1">
      <alignment horizontal="center"/>
    </xf>
    <xf numFmtId="0" fontId="2" fillId="0" borderId="21" xfId="0" applyFont="1" applyBorder="1" applyAlignment="1" applyProtection="1">
      <alignment horizontal="center"/>
      <protection locked="0"/>
    </xf>
    <xf numFmtId="165" fontId="2" fillId="0" borderId="52" xfId="0" applyNumberFormat="1" applyFont="1" applyBorder="1" applyAlignment="1">
      <alignment horizontal="right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42" fontId="2" fillId="0" borderId="42" xfId="0" applyNumberFormat="1" applyFont="1" applyBorder="1" applyProtection="1">
      <protection locked="0"/>
    </xf>
    <xf numFmtId="42" fontId="2" fillId="0" borderId="42" xfId="0" applyNumberFormat="1" applyFont="1" applyBorder="1" applyProtection="1"/>
    <xf numFmtId="42" fontId="21" fillId="3" borderId="39" xfId="0" applyNumberFormat="1" applyFont="1" applyFill="1" applyBorder="1" applyProtection="1"/>
    <xf numFmtId="0" fontId="16" fillId="0" borderId="1" xfId="0" applyFont="1" applyBorder="1" applyAlignment="1" applyProtection="1">
      <alignment horizontal="left" indent="1"/>
      <protection locked="0"/>
    </xf>
    <xf numFmtId="0" fontId="7" fillId="0" borderId="22" xfId="0" applyFont="1" applyBorder="1" applyAlignment="1" applyProtection="1">
      <alignment horizontal="left" vertical="center"/>
      <protection locked="0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4"/>
  <sheetViews>
    <sheetView showZeros="0" tabSelected="1" zoomScale="80" zoomScaleNormal="8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8" customFormat="1" ht="13" customHeight="1" x14ac:dyDescent="0.25">
      <c r="A1" s="260" t="s">
        <v>140</v>
      </c>
      <c r="B1" s="260"/>
      <c r="C1" s="260"/>
      <c r="D1" s="260"/>
      <c r="E1" s="260"/>
      <c r="F1" s="260"/>
      <c r="G1" s="260"/>
      <c r="H1" s="260"/>
      <c r="I1" s="115" t="s">
        <v>34</v>
      </c>
      <c r="J1" s="245">
        <v>46539</v>
      </c>
      <c r="K1" s="168"/>
      <c r="L1" s="116"/>
      <c r="M1" s="116"/>
      <c r="N1" s="117"/>
    </row>
    <row r="2" spans="1:19" s="8" customFormat="1" ht="13" customHeight="1" thickBot="1" x14ac:dyDescent="0.3">
      <c r="A2" s="493" t="s">
        <v>59</v>
      </c>
      <c r="B2" s="493"/>
      <c r="C2" s="493"/>
      <c r="D2" s="493"/>
      <c r="E2" s="493"/>
      <c r="F2" s="493"/>
      <c r="G2" s="493"/>
      <c r="H2" s="493"/>
      <c r="I2" s="42"/>
      <c r="J2" s="245">
        <f>J1+365+30</f>
        <v>46934</v>
      </c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  <c r="L3" s="11"/>
      <c r="M3" s="11"/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L4" s="5"/>
      <c r="M4" s="5"/>
      <c r="O4" s="107" t="s">
        <v>129</v>
      </c>
      <c r="P4" s="107"/>
      <c r="Q4" s="123"/>
      <c r="R4" s="107"/>
    </row>
    <row r="5" spans="1:19" s="1" customFormat="1" ht="12" customHeight="1" x14ac:dyDescent="0.3">
      <c r="A5" s="392" t="s">
        <v>48</v>
      </c>
      <c r="B5" s="393"/>
      <c r="C5" s="393"/>
      <c r="D5" s="394"/>
      <c r="E5" s="395">
        <f>D5/9</f>
        <v>0</v>
      </c>
      <c r="F5" s="396"/>
      <c r="G5" s="397"/>
      <c r="H5" s="398"/>
      <c r="I5" s="399"/>
      <c r="J5" s="400">
        <f>SUM(G5*D5)</f>
        <v>0</v>
      </c>
      <c r="K5" s="100">
        <f>D5*G5</f>
        <v>0</v>
      </c>
      <c r="L5" s="238" t="s">
        <v>137</v>
      </c>
      <c r="M5" s="179"/>
      <c r="N5" s="4"/>
      <c r="O5" s="223" t="s">
        <v>67</v>
      </c>
      <c r="P5" s="224"/>
      <c r="Q5" s="225"/>
      <c r="R5" s="226"/>
      <c r="S5" s="5"/>
    </row>
    <row r="6" spans="1:19" s="1" customFormat="1" ht="12" customHeight="1" thickBot="1" x14ac:dyDescent="0.25">
      <c r="A6" s="401" t="s">
        <v>49</v>
      </c>
      <c r="B6" s="402"/>
      <c r="C6" s="402"/>
      <c r="D6" s="403"/>
      <c r="E6" s="404">
        <f>D6/9</f>
        <v>0</v>
      </c>
      <c r="F6" s="405"/>
      <c r="G6" s="406"/>
      <c r="H6" s="407"/>
      <c r="I6" s="399"/>
      <c r="J6" s="408">
        <f>SUM(G6*D6)</f>
        <v>0</v>
      </c>
      <c r="K6" s="100">
        <f>D6*G6</f>
        <v>0</v>
      </c>
      <c r="L6" s="238" t="s">
        <v>136</v>
      </c>
      <c r="M6" s="179"/>
      <c r="N6" s="106"/>
      <c r="O6" s="227"/>
      <c r="P6" s="228" t="s">
        <v>68</v>
      </c>
      <c r="Q6" s="228" t="s">
        <v>69</v>
      </c>
      <c r="R6" s="229" t="s">
        <v>71</v>
      </c>
      <c r="S6" s="5"/>
    </row>
    <row r="7" spans="1:19" s="1" customFormat="1" ht="12" customHeight="1" x14ac:dyDescent="0.2">
      <c r="A7" s="401" t="s">
        <v>23</v>
      </c>
      <c r="B7" s="402"/>
      <c r="C7" s="402"/>
      <c r="D7" s="403"/>
      <c r="E7" s="404">
        <f t="shared" ref="E7:E10" si="0">D7/9</f>
        <v>0</v>
      </c>
      <c r="F7" s="405"/>
      <c r="G7" s="406"/>
      <c r="H7" s="407"/>
      <c r="I7" s="399"/>
      <c r="J7" s="408">
        <f t="shared" ref="J7:J10" si="1">SUM(G7*D7)</f>
        <v>0</v>
      </c>
      <c r="K7" s="100">
        <f t="shared" ref="K7:K10" si="2">D7*G7</f>
        <v>0</v>
      </c>
      <c r="L7" s="238"/>
      <c r="M7" s="179"/>
      <c r="N7" s="4"/>
      <c r="O7" s="230" t="s">
        <v>109</v>
      </c>
      <c r="P7" s="231">
        <f>I16+I18+I19+I20</f>
        <v>0</v>
      </c>
      <c r="Q7" s="231">
        <f>J16+J18+J19+J20</f>
        <v>0</v>
      </c>
      <c r="R7" s="231">
        <f>K16+K18+K19+K20</f>
        <v>0</v>
      </c>
      <c r="S7" s="5"/>
    </row>
    <row r="8" spans="1:19" s="1" customFormat="1" ht="12" customHeight="1" x14ac:dyDescent="0.2">
      <c r="A8" s="401" t="s">
        <v>24</v>
      </c>
      <c r="B8" s="402"/>
      <c r="C8" s="402"/>
      <c r="D8" s="403"/>
      <c r="E8" s="404">
        <f t="shared" si="0"/>
        <v>0</v>
      </c>
      <c r="F8" s="405"/>
      <c r="G8" s="406"/>
      <c r="H8" s="407"/>
      <c r="I8" s="399"/>
      <c r="J8" s="408">
        <f t="shared" si="1"/>
        <v>0</v>
      </c>
      <c r="K8" s="100">
        <f t="shared" si="2"/>
        <v>0</v>
      </c>
      <c r="L8" s="78"/>
      <c r="M8" s="179"/>
      <c r="N8" s="4"/>
      <c r="O8" s="230" t="s">
        <v>110</v>
      </c>
      <c r="P8" s="231">
        <f>I25</f>
        <v>0</v>
      </c>
      <c r="Q8" s="231">
        <f>J25</f>
        <v>0</v>
      </c>
      <c r="R8" s="231">
        <f>K25</f>
        <v>0</v>
      </c>
      <c r="S8" s="5"/>
    </row>
    <row r="9" spans="1:19" s="1" customFormat="1" ht="12" customHeight="1" x14ac:dyDescent="0.2">
      <c r="A9" s="401" t="s">
        <v>25</v>
      </c>
      <c r="B9" s="409"/>
      <c r="C9" s="410"/>
      <c r="D9" s="403"/>
      <c r="E9" s="404">
        <f t="shared" si="0"/>
        <v>0</v>
      </c>
      <c r="F9" s="405"/>
      <c r="G9" s="406"/>
      <c r="H9" s="407"/>
      <c r="I9" s="399"/>
      <c r="J9" s="408">
        <f t="shared" si="1"/>
        <v>0</v>
      </c>
      <c r="K9" s="100">
        <f t="shared" si="2"/>
        <v>0</v>
      </c>
      <c r="L9" s="78"/>
      <c r="M9" s="179"/>
      <c r="N9" s="4"/>
      <c r="O9" s="212" t="s">
        <v>111</v>
      </c>
      <c r="P9" s="205">
        <f>SUM(P7:P8)</f>
        <v>0</v>
      </c>
      <c r="Q9" s="205">
        <f>SUM(Q7:Q8)</f>
        <v>0</v>
      </c>
      <c r="R9" s="205">
        <f>SUM(R7:R8)</f>
        <v>0</v>
      </c>
      <c r="S9" s="5"/>
    </row>
    <row r="10" spans="1:19" s="1" customFormat="1" ht="12" customHeight="1" x14ac:dyDescent="0.2">
      <c r="A10" s="401" t="s">
        <v>29</v>
      </c>
      <c r="B10" s="409"/>
      <c r="C10" s="410"/>
      <c r="D10" s="403"/>
      <c r="E10" s="404">
        <f t="shared" si="0"/>
        <v>0</v>
      </c>
      <c r="F10" s="405"/>
      <c r="G10" s="406"/>
      <c r="H10" s="407"/>
      <c r="I10" s="399"/>
      <c r="J10" s="408">
        <f t="shared" si="1"/>
        <v>0</v>
      </c>
      <c r="K10" s="100">
        <f t="shared" si="2"/>
        <v>0</v>
      </c>
      <c r="L10" s="78"/>
      <c r="M10" s="179"/>
      <c r="N10" s="4"/>
      <c r="O10" s="232" t="s">
        <v>112</v>
      </c>
      <c r="P10" s="231">
        <f>I28</f>
        <v>0</v>
      </c>
      <c r="Q10" s="231">
        <f>J28</f>
        <v>0</v>
      </c>
      <c r="R10" s="231">
        <f>K28</f>
        <v>0</v>
      </c>
      <c r="S10" s="5"/>
    </row>
    <row r="11" spans="1:19" s="1" customFormat="1" ht="12" customHeight="1" thickBot="1" x14ac:dyDescent="0.25">
      <c r="A11" s="411"/>
      <c r="B11" s="412" t="s">
        <v>35</v>
      </c>
      <c r="C11" s="413"/>
      <c r="D11" s="414"/>
      <c r="E11" s="415"/>
      <c r="F11" s="416"/>
      <c r="G11" s="417"/>
      <c r="H11" s="418"/>
      <c r="I11" s="419"/>
      <c r="J11" s="420"/>
      <c r="K11" s="77"/>
      <c r="L11" s="5"/>
      <c r="M11" s="12"/>
      <c r="N11" s="4"/>
      <c r="O11" s="232" t="s">
        <v>113</v>
      </c>
      <c r="P11" s="231">
        <f>SUM(I21:I23)</f>
        <v>0</v>
      </c>
      <c r="Q11" s="231">
        <f>SUM(J21:J23)</f>
        <v>0</v>
      </c>
      <c r="R11" s="231">
        <f>SUM(K21:K23)</f>
        <v>0</v>
      </c>
      <c r="S11" s="5"/>
    </row>
    <row r="12" spans="1:19" s="1" customFormat="1" ht="12" customHeight="1" thickBot="1" x14ac:dyDescent="0.25">
      <c r="A12" s="392" t="s">
        <v>21</v>
      </c>
      <c r="B12" s="393"/>
      <c r="C12" s="393"/>
      <c r="D12" s="394"/>
      <c r="E12" s="395">
        <f>D12/12</f>
        <v>0</v>
      </c>
      <c r="F12" s="421"/>
      <c r="G12" s="422"/>
      <c r="H12" s="423"/>
      <c r="I12" s="399"/>
      <c r="J12" s="424">
        <f>SUM(F12*D12)</f>
        <v>0</v>
      </c>
      <c r="K12" s="97">
        <f>D12*F12</f>
        <v>0</v>
      </c>
      <c r="L12" s="5"/>
      <c r="M12" s="12"/>
      <c r="N12" s="4"/>
      <c r="O12" s="227" t="s">
        <v>114</v>
      </c>
      <c r="P12" s="233">
        <f>I24</f>
        <v>0</v>
      </c>
      <c r="Q12" s="233">
        <f>J24</f>
        <v>0</v>
      </c>
      <c r="R12" s="233">
        <f>K24</f>
        <v>0</v>
      </c>
      <c r="S12" s="5"/>
    </row>
    <row r="13" spans="1:19" s="1" customFormat="1" ht="12" customHeight="1" thickBot="1" x14ac:dyDescent="0.25">
      <c r="A13" s="401" t="s">
        <v>22</v>
      </c>
      <c r="B13" s="402"/>
      <c r="C13" s="402"/>
      <c r="D13" s="425"/>
      <c r="E13" s="404">
        <f>D13/12</f>
        <v>0</v>
      </c>
      <c r="F13" s="426"/>
      <c r="G13" s="427"/>
      <c r="H13" s="428"/>
      <c r="I13" s="429"/>
      <c r="J13" s="424">
        <f>SUM(F13*D13)</f>
        <v>0</v>
      </c>
      <c r="K13" s="97">
        <f t="shared" ref="K13:K15" si="3">D13*F13</f>
        <v>0</v>
      </c>
      <c r="L13" s="5"/>
      <c r="M13" s="12"/>
      <c r="N13" s="4"/>
      <c r="O13" s="209" t="s">
        <v>115</v>
      </c>
      <c r="P13" s="214">
        <f>SUM(P9:P12)</f>
        <v>0</v>
      </c>
      <c r="Q13" s="214">
        <f>SUM(Q9:Q12)</f>
        <v>0</v>
      </c>
      <c r="R13" s="214">
        <f>SUM(R9:R12)</f>
        <v>0</v>
      </c>
      <c r="S13" s="5"/>
    </row>
    <row r="14" spans="1:19" s="1" customFormat="1" ht="12" customHeight="1" x14ac:dyDescent="0.2">
      <c r="A14" s="401" t="s">
        <v>37</v>
      </c>
      <c r="B14" s="402"/>
      <c r="C14" s="402"/>
      <c r="D14" s="425"/>
      <c r="E14" s="404">
        <f>D14/12</f>
        <v>0</v>
      </c>
      <c r="F14" s="426"/>
      <c r="G14" s="427"/>
      <c r="H14" s="428"/>
      <c r="I14" s="429"/>
      <c r="J14" s="424">
        <f>SUM(F14*D14)</f>
        <v>0</v>
      </c>
      <c r="K14" s="97">
        <f t="shared" si="3"/>
        <v>0</v>
      </c>
      <c r="L14" s="5"/>
      <c r="M14" s="12"/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430" t="s">
        <v>24</v>
      </c>
      <c r="B15" s="402"/>
      <c r="C15" s="431"/>
      <c r="D15" s="425"/>
      <c r="E15" s="404">
        <f>D15/12</f>
        <v>0</v>
      </c>
      <c r="F15" s="426"/>
      <c r="G15" s="427"/>
      <c r="H15" s="428"/>
      <c r="I15" s="432"/>
      <c r="J15" s="433">
        <f>SUM(F15*D15)</f>
        <v>0</v>
      </c>
      <c r="K15" s="124">
        <f t="shared" si="3"/>
        <v>0</v>
      </c>
      <c r="L15" s="5"/>
      <c r="M15" s="12"/>
      <c r="N15" s="4"/>
      <c r="O15" s="232" t="s">
        <v>117</v>
      </c>
      <c r="P15" s="231">
        <f>I38</f>
        <v>0</v>
      </c>
      <c r="Q15" s="231">
        <f>J38</f>
        <v>0</v>
      </c>
      <c r="R15" s="231">
        <f>K38</f>
        <v>0</v>
      </c>
      <c r="S15" s="5"/>
    </row>
    <row r="16" spans="1:19" s="1" customFormat="1" ht="12" customHeight="1" thickBot="1" x14ac:dyDescent="0.25">
      <c r="A16" s="434" t="s">
        <v>20</v>
      </c>
      <c r="B16" s="435"/>
      <c r="C16" s="435"/>
      <c r="D16" s="435"/>
      <c r="E16" s="435"/>
      <c r="F16" s="435"/>
      <c r="G16" s="435"/>
      <c r="H16" s="435"/>
      <c r="I16" s="436"/>
      <c r="J16" s="437">
        <f>SUM(J5:J15)</f>
        <v>0</v>
      </c>
      <c r="K16" s="125">
        <f>SUM(K5:K15)</f>
        <v>0</v>
      </c>
      <c r="L16" s="5"/>
      <c r="M16" s="12"/>
      <c r="N16" s="4"/>
      <c r="O16" s="234" t="s">
        <v>118</v>
      </c>
      <c r="P16" s="235">
        <f t="shared" ref="P16:R19" si="4">I54</f>
        <v>0</v>
      </c>
      <c r="Q16" s="235">
        <f t="shared" si="4"/>
        <v>0</v>
      </c>
      <c r="R16" s="235">
        <f t="shared" si="4"/>
        <v>0</v>
      </c>
      <c r="S16" s="5"/>
    </row>
    <row r="17" spans="1:20" ht="21.75" customHeight="1" thickBot="1" x14ac:dyDescent="0.25">
      <c r="A17" s="438" t="s">
        <v>7</v>
      </c>
      <c r="B17" s="439"/>
      <c r="C17" s="439"/>
      <c r="D17" s="440"/>
      <c r="E17" s="441"/>
      <c r="F17" s="442" t="s">
        <v>39</v>
      </c>
      <c r="G17" s="443" t="s">
        <v>40</v>
      </c>
      <c r="H17" s="444" t="s">
        <v>38</v>
      </c>
      <c r="I17" s="445"/>
      <c r="J17" s="446"/>
      <c r="K17" s="33"/>
      <c r="L17" s="14"/>
      <c r="M17" s="14"/>
      <c r="N17" s="6"/>
      <c r="O17" s="234" t="s">
        <v>119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5"/>
      <c r="T17" s="1"/>
    </row>
    <row r="18" spans="1:20" ht="12" customHeight="1" x14ac:dyDescent="0.2">
      <c r="A18" s="18" t="s">
        <v>8</v>
      </c>
      <c r="B18" s="389"/>
      <c r="C18" s="7" t="s">
        <v>94</v>
      </c>
      <c r="D18" s="390"/>
      <c r="E18" s="60">
        <f t="shared" ref="E18" si="5">D18/12</f>
        <v>0</v>
      </c>
      <c r="F18" s="484"/>
      <c r="G18" s="485"/>
      <c r="H18" s="486"/>
      <c r="I18" s="479">
        <f>SUM(B18*E18*F18)+(B18*E18*G18)+(B18*E18*H18)</f>
        <v>0</v>
      </c>
      <c r="J18" s="98"/>
      <c r="K18" s="98"/>
      <c r="L18" s="14"/>
      <c r="M18" s="14"/>
      <c r="N18" s="6"/>
      <c r="O18" s="234" t="s">
        <v>120</v>
      </c>
      <c r="P18" s="235">
        <f t="shared" si="4"/>
        <v>0</v>
      </c>
      <c r="Q18" s="235">
        <f t="shared" si="4"/>
        <v>0</v>
      </c>
      <c r="R18" s="235">
        <f t="shared" si="4"/>
        <v>0</v>
      </c>
      <c r="S18" s="5"/>
      <c r="T18" s="1"/>
    </row>
    <row r="19" spans="1:20" ht="12" customHeight="1" x14ac:dyDescent="0.2">
      <c r="A19" s="447" t="s">
        <v>8</v>
      </c>
      <c r="B19" s="448"/>
      <c r="C19" s="449" t="s">
        <v>88</v>
      </c>
      <c r="D19" s="450"/>
      <c r="E19" s="451">
        <f t="shared" ref="E18:E19" si="6">D19/12</f>
        <v>0</v>
      </c>
      <c r="F19" s="452"/>
      <c r="G19" s="453"/>
      <c r="H19" s="407"/>
      <c r="I19" s="454">
        <f>SUM(B19*E19*F19)+(B19*E19*G19)+(B19*E19*H19)</f>
        <v>0</v>
      </c>
      <c r="J19" s="455"/>
      <c r="K19" s="98"/>
      <c r="L19" s="14"/>
      <c r="M19" s="14"/>
      <c r="N19" s="6"/>
      <c r="O19" s="234" t="s">
        <v>121</v>
      </c>
      <c r="P19" s="235">
        <f t="shared" si="4"/>
        <v>0</v>
      </c>
      <c r="Q19" s="235">
        <f t="shared" si="4"/>
        <v>0</v>
      </c>
      <c r="R19" s="235">
        <f t="shared" si="4"/>
        <v>0</v>
      </c>
      <c r="S19" s="5"/>
      <c r="T19" s="1"/>
    </row>
    <row r="20" spans="1:20" ht="12" customHeight="1" x14ac:dyDescent="0.2">
      <c r="A20" s="447" t="s">
        <v>8</v>
      </c>
      <c r="B20" s="448"/>
      <c r="C20" s="449" t="s">
        <v>4</v>
      </c>
      <c r="D20" s="450"/>
      <c r="E20" s="451">
        <f t="shared" ref="E20:E26" si="7">D20/12</f>
        <v>0</v>
      </c>
      <c r="F20" s="452"/>
      <c r="G20" s="453"/>
      <c r="H20" s="407"/>
      <c r="I20" s="454">
        <f t="shared" ref="I20:I26" si="8">SUM(B20*E20*F20)+(B20*E20*G20)+(B20*E20*H20)</f>
        <v>0</v>
      </c>
      <c r="J20" s="455"/>
      <c r="K20" s="98"/>
      <c r="L20" s="14"/>
      <c r="M20" s="14"/>
      <c r="N20" s="6"/>
      <c r="O20" s="234" t="s">
        <v>122</v>
      </c>
      <c r="P20" s="235">
        <f>I34</f>
        <v>0</v>
      </c>
      <c r="Q20" s="235">
        <f>J34</f>
        <v>0</v>
      </c>
      <c r="R20" s="235">
        <f>K34</f>
        <v>0</v>
      </c>
      <c r="S20" s="5"/>
      <c r="T20" s="1"/>
    </row>
    <row r="21" spans="1:20" s="1" customFormat="1" ht="12" customHeight="1" x14ac:dyDescent="0.2">
      <c r="A21" s="447" t="s">
        <v>8</v>
      </c>
      <c r="B21" s="389"/>
      <c r="C21" s="449" t="s">
        <v>91</v>
      </c>
      <c r="D21" s="45"/>
      <c r="E21" s="250">
        <f>20000/10</f>
        <v>2000</v>
      </c>
      <c r="F21" s="45"/>
      <c r="G21" s="251">
        <v>10</v>
      </c>
      <c r="H21" s="478">
        <v>0</v>
      </c>
      <c r="I21" s="479">
        <f>SUM(B21*E21*F21)+(B21*E21*G21)+(B21*E21*H21)</f>
        <v>0</v>
      </c>
      <c r="J21" s="424"/>
      <c r="K21" s="97"/>
      <c r="L21" s="492" t="s">
        <v>144</v>
      </c>
      <c r="M21" s="5"/>
      <c r="N21" s="4"/>
      <c r="O21" s="234" t="s">
        <v>123</v>
      </c>
      <c r="P21" s="235">
        <f>SUM(I58,I44,I59)</f>
        <v>0</v>
      </c>
      <c r="Q21" s="235">
        <f>SUM(J58,J44,J59)</f>
        <v>0</v>
      </c>
      <c r="R21" s="235">
        <f>SUM(K58,K44,K59)</f>
        <v>0</v>
      </c>
      <c r="S21" s="5"/>
    </row>
    <row r="22" spans="1:20" s="1" customFormat="1" ht="12" customHeight="1" thickBot="1" x14ac:dyDescent="0.25">
      <c r="A22" s="447" t="s">
        <v>8</v>
      </c>
      <c r="B22" s="389"/>
      <c r="C22" s="449" t="s">
        <v>92</v>
      </c>
      <c r="D22" s="45"/>
      <c r="E22" s="250">
        <f>11500/10</f>
        <v>1150</v>
      </c>
      <c r="F22" s="45"/>
      <c r="G22" s="251">
        <v>10</v>
      </c>
      <c r="H22" s="478">
        <v>0</v>
      </c>
      <c r="I22" s="479">
        <f t="shared" ref="I22" si="9">SUM(B22*E22*F22)+(B22*E22*G22)+(B22*E22*H22)</f>
        <v>0</v>
      </c>
      <c r="J22" s="424"/>
      <c r="K22" s="97"/>
      <c r="L22" s="239" t="s">
        <v>145</v>
      </c>
      <c r="M22" s="5"/>
      <c r="N22" s="4"/>
      <c r="O22" s="236" t="s">
        <v>124</v>
      </c>
      <c r="P22" s="237">
        <f>I52</f>
        <v>0</v>
      </c>
      <c r="Q22" s="237">
        <f>J52</f>
        <v>0</v>
      </c>
      <c r="R22" s="237">
        <f>K52</f>
        <v>0</v>
      </c>
      <c r="S22" s="5"/>
    </row>
    <row r="23" spans="1:20" s="1" customFormat="1" ht="12" customHeight="1" thickBot="1" x14ac:dyDescent="0.25">
      <c r="A23" s="447" t="s">
        <v>8</v>
      </c>
      <c r="B23" s="389"/>
      <c r="C23" s="449" t="s">
        <v>93</v>
      </c>
      <c r="D23" s="480" t="s">
        <v>142</v>
      </c>
      <c r="E23" s="252">
        <v>15</v>
      </c>
      <c r="F23" s="481" t="s">
        <v>143</v>
      </c>
      <c r="G23" s="391"/>
      <c r="H23" s="482"/>
      <c r="I23" s="483">
        <f>B23*(E23*G23*H23)</f>
        <v>0</v>
      </c>
      <c r="J23" s="424"/>
      <c r="K23" s="97"/>
      <c r="L23" s="239" t="s">
        <v>146</v>
      </c>
      <c r="M23" s="5"/>
      <c r="N23" s="4"/>
      <c r="O23" s="209" t="s">
        <v>125</v>
      </c>
      <c r="P23" s="214">
        <f>SUM(P15:P22)</f>
        <v>0</v>
      </c>
      <c r="Q23" s="214">
        <f>SUM(Q15:Q22)</f>
        <v>0</v>
      </c>
      <c r="R23" s="214">
        <f>SUM(R15:R22)</f>
        <v>0</v>
      </c>
      <c r="S23" s="5"/>
    </row>
    <row r="24" spans="1:20" s="1" customFormat="1" ht="12" customHeight="1" x14ac:dyDescent="0.2">
      <c r="A24" s="447" t="s">
        <v>8</v>
      </c>
      <c r="B24" s="389"/>
      <c r="C24" s="449" t="s">
        <v>3</v>
      </c>
      <c r="D24" s="480" t="s">
        <v>142</v>
      </c>
      <c r="E24" s="252">
        <v>10</v>
      </c>
      <c r="F24" s="481" t="s">
        <v>143</v>
      </c>
      <c r="G24" s="391"/>
      <c r="H24" s="482"/>
      <c r="I24" s="483">
        <f>B24*(E24*G24*H24)</f>
        <v>0</v>
      </c>
      <c r="J24" s="424"/>
      <c r="K24" s="97"/>
      <c r="L24" s="239" t="s">
        <v>147</v>
      </c>
      <c r="M24" s="5"/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447" t="s">
        <v>8</v>
      </c>
      <c r="B25" s="448"/>
      <c r="C25" s="449" t="s">
        <v>54</v>
      </c>
      <c r="D25" s="403"/>
      <c r="E25" s="404">
        <f t="shared" ref="E25" si="10">D25/12</f>
        <v>0</v>
      </c>
      <c r="F25" s="487"/>
      <c r="G25" s="456"/>
      <c r="H25" s="488"/>
      <c r="I25" s="454">
        <f t="shared" si="8"/>
        <v>0</v>
      </c>
      <c r="J25" s="424"/>
      <c r="K25" s="97"/>
      <c r="L25" s="5"/>
      <c r="M25" s="5"/>
      <c r="N25" s="4"/>
      <c r="O25" s="232" t="s">
        <v>127</v>
      </c>
      <c r="P25" s="231">
        <f t="shared" ref="P25:R26" si="11">I64</f>
        <v>0</v>
      </c>
      <c r="Q25" s="231">
        <f t="shared" si="11"/>
        <v>0</v>
      </c>
      <c r="R25" s="231">
        <f t="shared" si="11"/>
        <v>0</v>
      </c>
      <c r="S25" s="5"/>
    </row>
    <row r="26" spans="1:20" s="1" customFormat="1" ht="12" customHeight="1" thickBot="1" x14ac:dyDescent="0.25">
      <c r="A26" s="457" t="s">
        <v>8</v>
      </c>
      <c r="B26" s="458"/>
      <c r="C26" s="459" t="s">
        <v>55</v>
      </c>
      <c r="D26" s="460"/>
      <c r="E26" s="461">
        <f t="shared" si="7"/>
        <v>0</v>
      </c>
      <c r="F26" s="462"/>
      <c r="G26" s="463"/>
      <c r="H26" s="464"/>
      <c r="I26" s="465">
        <f t="shared" si="8"/>
        <v>0</v>
      </c>
      <c r="J26" s="433"/>
      <c r="K26" s="124"/>
      <c r="L26" s="5"/>
      <c r="M26" s="5"/>
      <c r="O26" s="183" t="s">
        <v>128</v>
      </c>
      <c r="P26" s="215">
        <f t="shared" si="11"/>
        <v>0</v>
      </c>
      <c r="Q26" s="215">
        <f t="shared" si="11"/>
        <v>0</v>
      </c>
      <c r="R26" s="215">
        <f t="shared" si="11"/>
        <v>0</v>
      </c>
      <c r="S26" s="152">
        <f>SUM(P26:R26)</f>
        <v>0</v>
      </c>
    </row>
    <row r="27" spans="1:20" s="1" customFormat="1" ht="12" customHeight="1" thickBot="1" x14ac:dyDescent="0.25">
      <c r="A27" s="434" t="s">
        <v>81</v>
      </c>
      <c r="B27" s="435"/>
      <c r="C27" s="435"/>
      <c r="D27" s="466"/>
      <c r="E27" s="466"/>
      <c r="F27" s="466"/>
      <c r="G27" s="466"/>
      <c r="H27" s="466"/>
      <c r="I27" s="467">
        <f>SUM(I17:I26)</f>
        <v>0</v>
      </c>
      <c r="J27" s="468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469">
        <v>0.39800000000000002</v>
      </c>
      <c r="B28" s="470"/>
      <c r="C28" s="471" t="s">
        <v>85</v>
      </c>
      <c r="D28" s="471"/>
      <c r="E28" s="471"/>
      <c r="F28" s="471"/>
      <c r="G28" s="471"/>
      <c r="H28" s="472"/>
      <c r="I28" s="467">
        <f>(((I16+I18+I19+I20+I25)*A28))</f>
        <v>0</v>
      </c>
      <c r="J28" s="468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473" t="s">
        <v>87</v>
      </c>
      <c r="B29" s="474"/>
      <c r="C29" s="474"/>
      <c r="D29" s="475"/>
      <c r="E29" s="475"/>
      <c r="F29" s="475"/>
      <c r="G29" s="475"/>
      <c r="H29" s="475"/>
      <c r="I29" s="476">
        <f>I28+I27+I16</f>
        <v>0</v>
      </c>
      <c r="J29" s="477">
        <f>J28+J27+J16</f>
        <v>0</v>
      </c>
      <c r="K29" s="166">
        <f>K28+K27+K16</f>
        <v>0</v>
      </c>
      <c r="L29" s="167"/>
      <c r="M29" s="167"/>
      <c r="N29" s="167"/>
    </row>
    <row r="30" spans="1:20" ht="12" customHeight="1" x14ac:dyDescent="0.2">
      <c r="A30" s="255" t="s">
        <v>139</v>
      </c>
      <c r="B30" s="256"/>
      <c r="C30" s="256"/>
      <c r="D30" s="256"/>
      <c r="E30" s="256"/>
      <c r="F30" s="256"/>
      <c r="G30" s="256"/>
      <c r="H30" s="257"/>
      <c r="I30" s="248"/>
      <c r="J30" s="248"/>
      <c r="K30" s="248"/>
      <c r="L30" s="249"/>
      <c r="M30" s="249"/>
      <c r="N30" s="167"/>
    </row>
    <row r="31" spans="1:20" ht="12" customHeight="1" x14ac:dyDescent="0.2">
      <c r="A31" s="19"/>
      <c r="B31" s="7" t="s">
        <v>100</v>
      </c>
      <c r="C31" s="189"/>
      <c r="D31" s="44" t="s">
        <v>101</v>
      </c>
      <c r="E31" s="258"/>
      <c r="F31" s="258"/>
      <c r="G31" s="258"/>
      <c r="H31" s="259"/>
      <c r="I31" s="490">
        <f>E31*75%</f>
        <v>0</v>
      </c>
      <c r="J31" s="455">
        <f>E31*25%</f>
        <v>0</v>
      </c>
      <c r="K31" s="197"/>
      <c r="L31" s="249"/>
      <c r="M31" s="249"/>
      <c r="N31" s="167"/>
    </row>
    <row r="32" spans="1:20" s="3" customFormat="1" ht="12" customHeight="1" x14ac:dyDescent="0.2">
      <c r="A32" s="19"/>
      <c r="B32" s="7" t="s">
        <v>102</v>
      </c>
      <c r="C32" s="189"/>
      <c r="D32" s="44" t="s">
        <v>101</v>
      </c>
      <c r="E32" s="258"/>
      <c r="F32" s="258"/>
      <c r="G32" s="258"/>
      <c r="H32" s="259"/>
      <c r="I32" s="490">
        <f t="shared" ref="I32:I33" si="12">E32*75%</f>
        <v>0</v>
      </c>
      <c r="J32" s="455">
        <f t="shared" ref="J32:J33" si="13">E32*25%</f>
        <v>0</v>
      </c>
      <c r="K32" s="197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103</v>
      </c>
      <c r="C33" s="189"/>
      <c r="D33" s="44" t="s">
        <v>101</v>
      </c>
      <c r="E33" s="258"/>
      <c r="F33" s="258"/>
      <c r="G33" s="258"/>
      <c r="H33" s="259"/>
      <c r="I33" s="490">
        <f t="shared" si="12"/>
        <v>0</v>
      </c>
      <c r="J33" s="455">
        <f t="shared" si="13"/>
        <v>0</v>
      </c>
      <c r="K33" s="197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84" t="s">
        <v>0</v>
      </c>
      <c r="B34" s="385"/>
      <c r="C34" s="385"/>
      <c r="D34" s="385"/>
      <c r="E34" s="385"/>
      <c r="F34" s="385"/>
      <c r="G34" s="385"/>
      <c r="H34" s="386"/>
      <c r="I34" s="180">
        <f>SUM(I31:I33)</f>
        <v>0</v>
      </c>
      <c r="J34" s="180">
        <f>SUM(J31:J33)</f>
        <v>0</v>
      </c>
      <c r="K34" s="180">
        <f>SUM(K31:K33)</f>
        <v>0</v>
      </c>
      <c r="L34" s="239" t="s">
        <v>134</v>
      </c>
      <c r="M34" s="5"/>
    </row>
    <row r="35" spans="1:20" ht="12" customHeight="1" x14ac:dyDescent="0.2">
      <c r="A35" s="292" t="s">
        <v>9</v>
      </c>
      <c r="B35" s="293"/>
      <c r="C35" s="293"/>
      <c r="D35" s="293"/>
      <c r="E35" s="293"/>
      <c r="F35" s="293"/>
      <c r="G35" s="293"/>
      <c r="H35" s="293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291" t="s">
        <v>57</v>
      </c>
      <c r="C36" s="291"/>
      <c r="D36" s="291"/>
      <c r="E36" s="291"/>
      <c r="F36" s="291"/>
      <c r="G36" s="291"/>
      <c r="H36" s="291"/>
      <c r="I36" s="387"/>
      <c r="J36" s="97"/>
      <c r="K36" s="97"/>
      <c r="L36" s="5"/>
      <c r="M36" s="5"/>
    </row>
    <row r="37" spans="1:20" s="1" customFormat="1" ht="12" customHeight="1" thickBot="1" x14ac:dyDescent="0.25">
      <c r="A37" s="171"/>
      <c r="B37" s="301" t="s">
        <v>11</v>
      </c>
      <c r="C37" s="301"/>
      <c r="D37" s="301"/>
      <c r="E37" s="301"/>
      <c r="F37" s="301"/>
      <c r="G37" s="301"/>
      <c r="H37" s="301"/>
      <c r="I37" s="388"/>
      <c r="J37" s="124"/>
      <c r="K37" s="124"/>
      <c r="L37" s="5"/>
      <c r="M37" s="5"/>
    </row>
    <row r="38" spans="1:20" s="1" customFormat="1" ht="12" customHeight="1" thickBot="1" x14ac:dyDescent="0.25">
      <c r="A38" s="285" t="s">
        <v>86</v>
      </c>
      <c r="B38" s="286"/>
      <c r="C38" s="286"/>
      <c r="D38" s="286"/>
      <c r="E38" s="286"/>
      <c r="F38" s="286"/>
      <c r="G38" s="286"/>
      <c r="H38" s="287"/>
      <c r="I38" s="159">
        <f>SUM(I36:I37)</f>
        <v>0</v>
      </c>
      <c r="J38" s="159">
        <f>SUM(J36:J37)</f>
        <v>0</v>
      </c>
      <c r="K38" s="159">
        <f>SUM(K36:K37)</f>
        <v>0</v>
      </c>
      <c r="L38" s="187"/>
      <c r="M38" s="187"/>
      <c r="N38" s="187"/>
    </row>
    <row r="39" spans="1:20" ht="12" hidden="1" customHeight="1" x14ac:dyDescent="0.2">
      <c r="A39" s="318" t="s">
        <v>12</v>
      </c>
      <c r="B39" s="319"/>
      <c r="C39" s="319"/>
      <c r="D39" s="319"/>
      <c r="E39" s="319"/>
      <c r="F39" s="319"/>
      <c r="G39" s="319"/>
      <c r="H39" s="319"/>
      <c r="I39" s="191"/>
      <c r="J39" s="192"/>
      <c r="K39" s="190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97</v>
      </c>
      <c r="C40" s="7"/>
      <c r="D40" s="188"/>
      <c r="E40" s="7" t="s">
        <v>98</v>
      </c>
      <c r="F40" s="189"/>
      <c r="G40" s="189" t="s">
        <v>99</v>
      </c>
      <c r="H40" s="7"/>
      <c r="I40" s="193">
        <f>D40*F40</f>
        <v>0</v>
      </c>
      <c r="J40" s="194"/>
      <c r="K40" s="194"/>
      <c r="L40" s="167"/>
      <c r="M40" s="167"/>
      <c r="N40" s="167"/>
    </row>
    <row r="41" spans="1:20" ht="12" hidden="1" customHeight="1" x14ac:dyDescent="0.2">
      <c r="A41" s="20"/>
      <c r="B41" s="323" t="s">
        <v>14</v>
      </c>
      <c r="C41" s="323"/>
      <c r="D41" s="323"/>
      <c r="E41" s="323"/>
      <c r="F41" s="323"/>
      <c r="G41" s="323"/>
      <c r="H41" s="323"/>
      <c r="I41" s="194"/>
      <c r="J41" s="194"/>
      <c r="K41" s="194"/>
      <c r="L41" s="14"/>
      <c r="M41" s="14"/>
      <c r="O41" s="167"/>
      <c r="P41" s="167"/>
      <c r="Q41" s="167"/>
      <c r="R41" s="167"/>
      <c r="S41" s="167"/>
      <c r="T41" s="167"/>
    </row>
    <row r="42" spans="1:20" ht="12" hidden="1" customHeight="1" x14ac:dyDescent="0.2">
      <c r="A42" s="17"/>
      <c r="B42" s="291" t="s">
        <v>15</v>
      </c>
      <c r="C42" s="291"/>
      <c r="D42" s="291"/>
      <c r="E42" s="291"/>
      <c r="F42" s="291"/>
      <c r="G42" s="291"/>
      <c r="H42" s="291"/>
      <c r="I42" s="194"/>
      <c r="J42" s="194"/>
      <c r="K42" s="194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01" t="s">
        <v>16</v>
      </c>
      <c r="C43" s="301"/>
      <c r="D43" s="301"/>
      <c r="E43" s="301"/>
      <c r="F43" s="301"/>
      <c r="G43" s="301"/>
      <c r="H43" s="301"/>
      <c r="I43" s="195"/>
      <c r="J43" s="195"/>
      <c r="K43" s="195"/>
      <c r="L43" s="14"/>
      <c r="M43" s="14"/>
    </row>
    <row r="44" spans="1:20" ht="12" hidden="1" customHeight="1" thickBot="1" x14ac:dyDescent="0.25">
      <c r="A44" s="377" t="s">
        <v>28</v>
      </c>
      <c r="B44" s="378"/>
      <c r="C44" s="378"/>
      <c r="D44" s="378"/>
      <c r="E44" s="378"/>
      <c r="F44" s="378"/>
      <c r="G44" s="378"/>
      <c r="H44" s="379"/>
      <c r="I44" s="380">
        <f>SUM(I40:I43)</f>
        <v>0</v>
      </c>
      <c r="J44" s="380">
        <f>SUM(J40:J43)</f>
        <v>0</v>
      </c>
      <c r="K44" s="196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18" t="s">
        <v>31</v>
      </c>
      <c r="B45" s="319"/>
      <c r="C45" s="319"/>
      <c r="D45" s="319"/>
      <c r="E45" s="319"/>
      <c r="F45" s="319"/>
      <c r="G45" s="319"/>
      <c r="H45" s="319"/>
      <c r="I45" s="35"/>
      <c r="J45" s="35"/>
      <c r="K45" s="35"/>
      <c r="L45" s="167"/>
      <c r="M45" s="167"/>
      <c r="N45" s="167"/>
    </row>
    <row r="46" spans="1:20" ht="12" hidden="1" customHeight="1" x14ac:dyDescent="0.2">
      <c r="A46" s="19"/>
      <c r="B46" s="7" t="s">
        <v>100</v>
      </c>
      <c r="C46" s="189"/>
      <c r="D46" s="44" t="s">
        <v>101</v>
      </c>
      <c r="E46" s="258"/>
      <c r="F46" s="258"/>
      <c r="G46" s="258"/>
      <c r="H46" s="259"/>
      <c r="I46" s="99">
        <f>IF(E46&lt;=25000,+E46,25000)</f>
        <v>0</v>
      </c>
      <c r="J46" s="197"/>
      <c r="K46" s="197"/>
      <c r="L46" s="167"/>
      <c r="M46" s="167"/>
      <c r="N46" s="167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102</v>
      </c>
      <c r="C47" s="189"/>
      <c r="D47" s="44" t="s">
        <v>101</v>
      </c>
      <c r="E47" s="258"/>
      <c r="F47" s="258"/>
      <c r="G47" s="258"/>
      <c r="H47" s="259"/>
      <c r="I47" s="99">
        <f t="shared" ref="I47:I50" si="14">IF(E47&lt;=25000,+E47,25000)</f>
        <v>0</v>
      </c>
      <c r="J47" s="197"/>
      <c r="K47" s="197"/>
      <c r="L47" s="167"/>
      <c r="M47" s="167"/>
      <c r="N47" s="167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103</v>
      </c>
      <c r="C48" s="189"/>
      <c r="D48" s="44" t="s">
        <v>101</v>
      </c>
      <c r="E48" s="258"/>
      <c r="F48" s="258"/>
      <c r="G48" s="258"/>
      <c r="H48" s="259"/>
      <c r="I48" s="99">
        <f t="shared" si="14"/>
        <v>0</v>
      </c>
      <c r="J48" s="197"/>
      <c r="K48" s="197"/>
      <c r="L48" s="167"/>
      <c r="M48" s="167"/>
      <c r="N48" s="167"/>
      <c r="O48" s="187"/>
      <c r="P48" s="187"/>
      <c r="Q48" s="187"/>
      <c r="R48" s="187"/>
      <c r="S48" s="187"/>
      <c r="T48" s="1"/>
    </row>
    <row r="49" spans="1:20" ht="12" hidden="1" customHeight="1" x14ac:dyDescent="0.2">
      <c r="A49" s="19"/>
      <c r="B49" s="7" t="s">
        <v>104</v>
      </c>
      <c r="C49" s="189"/>
      <c r="D49" s="44" t="s">
        <v>101</v>
      </c>
      <c r="E49" s="258"/>
      <c r="F49" s="258"/>
      <c r="G49" s="258"/>
      <c r="H49" s="259"/>
      <c r="I49" s="99">
        <f t="shared" si="14"/>
        <v>0</v>
      </c>
      <c r="J49" s="197"/>
      <c r="K49" s="197"/>
      <c r="L49" s="167"/>
      <c r="M49" s="167"/>
      <c r="N49" s="167"/>
    </row>
    <row r="50" spans="1:20" ht="12" hidden="1" customHeight="1" x14ac:dyDescent="0.2">
      <c r="A50" s="19"/>
      <c r="B50" s="7" t="s">
        <v>105</v>
      </c>
      <c r="C50" s="189"/>
      <c r="D50" s="44" t="s">
        <v>101</v>
      </c>
      <c r="E50" s="258"/>
      <c r="F50" s="258"/>
      <c r="G50" s="258"/>
      <c r="H50" s="259"/>
      <c r="I50" s="99">
        <f t="shared" si="14"/>
        <v>0</v>
      </c>
      <c r="J50" s="197"/>
      <c r="K50" s="197"/>
      <c r="L50" s="167"/>
      <c r="M50" s="167"/>
      <c r="N50" s="167"/>
      <c r="O50" s="167"/>
      <c r="P50" s="167"/>
      <c r="Q50" s="167"/>
      <c r="R50" s="167"/>
      <c r="S50" s="167"/>
    </row>
    <row r="51" spans="1:20" ht="12" hidden="1" customHeight="1" thickBot="1" x14ac:dyDescent="0.25">
      <c r="A51" s="198"/>
      <c r="B51" s="199" t="s">
        <v>46</v>
      </c>
      <c r="C51" s="381"/>
      <c r="D51" s="381"/>
      <c r="E51" s="381"/>
      <c r="F51" s="381"/>
      <c r="G51" s="381"/>
      <c r="H51" s="381"/>
      <c r="I51" s="382">
        <f>SUM(E46:E50)-SUM(I46:I50)</f>
        <v>0</v>
      </c>
      <c r="J51" s="383"/>
      <c r="K51" s="197"/>
      <c r="L51" s="167"/>
      <c r="M51" s="167"/>
      <c r="N51" s="167"/>
    </row>
    <row r="52" spans="1:20" ht="12" hidden="1" customHeight="1" thickBot="1" x14ac:dyDescent="0.25">
      <c r="A52" s="285" t="s">
        <v>30</v>
      </c>
      <c r="B52" s="286"/>
      <c r="C52" s="286"/>
      <c r="D52" s="203"/>
      <c r="E52" s="203"/>
      <c r="F52" s="203"/>
      <c r="G52" s="203"/>
      <c r="H52" s="203"/>
      <c r="I52" s="166">
        <f>SUM(I46:I51)</f>
        <v>0</v>
      </c>
      <c r="J52" s="166">
        <f>SUM(J46:J51)</f>
        <v>0</v>
      </c>
      <c r="K52" s="166">
        <f>SUM(K46:K51)</f>
        <v>0</v>
      </c>
      <c r="L52" s="167"/>
      <c r="M52" s="167"/>
      <c r="N52" s="167"/>
    </row>
    <row r="53" spans="1:20" s="3" customFormat="1" ht="12" customHeight="1" x14ac:dyDescent="0.2">
      <c r="A53" s="292" t="s">
        <v>17</v>
      </c>
      <c r="B53" s="310"/>
      <c r="C53" s="310"/>
      <c r="D53" s="310"/>
      <c r="E53" s="310"/>
      <c r="F53" s="310"/>
      <c r="G53" s="310"/>
      <c r="H53" s="311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291" t="s">
        <v>70</v>
      </c>
      <c r="C54" s="291"/>
      <c r="D54" s="291"/>
      <c r="E54" s="291"/>
      <c r="F54" s="291"/>
      <c r="G54" s="291"/>
      <c r="H54" s="291"/>
      <c r="I54" s="197"/>
      <c r="J54" s="455"/>
      <c r="K54" s="98"/>
      <c r="L54" s="14"/>
      <c r="M54" s="14"/>
    </row>
    <row r="55" spans="1:20" ht="12" customHeight="1" x14ac:dyDescent="0.2">
      <c r="A55" s="17"/>
      <c r="B55" s="291" t="s">
        <v>106</v>
      </c>
      <c r="C55" s="291"/>
      <c r="D55" s="291"/>
      <c r="E55" s="291"/>
      <c r="F55" s="291"/>
      <c r="G55" s="291"/>
      <c r="H55" s="291"/>
      <c r="I55" s="197"/>
      <c r="J55" s="455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291" t="s">
        <v>107</v>
      </c>
      <c r="C56" s="291"/>
      <c r="D56" s="291"/>
      <c r="E56" s="291"/>
      <c r="F56" s="291"/>
      <c r="G56" s="291"/>
      <c r="H56" s="291"/>
      <c r="I56" s="197"/>
      <c r="J56" s="455"/>
      <c r="K56" s="98"/>
      <c r="L56" s="14"/>
      <c r="M56" s="14"/>
      <c r="O56" s="167"/>
      <c r="P56" s="167"/>
      <c r="Q56" s="167"/>
      <c r="R56" s="167"/>
      <c r="S56" s="167"/>
    </row>
    <row r="57" spans="1:20" ht="12" customHeight="1" x14ac:dyDescent="0.2">
      <c r="A57" s="17"/>
      <c r="B57" s="291" t="s">
        <v>108</v>
      </c>
      <c r="C57" s="291"/>
      <c r="D57" s="291"/>
      <c r="E57" s="291"/>
      <c r="F57" s="291"/>
      <c r="G57" s="291"/>
      <c r="H57" s="291"/>
      <c r="I57" s="197"/>
      <c r="J57" s="455"/>
      <c r="K57" s="98"/>
      <c r="L57" s="14"/>
      <c r="M57" s="14"/>
      <c r="O57" s="167"/>
      <c r="P57" s="167"/>
      <c r="Q57" s="167"/>
      <c r="R57" s="167"/>
      <c r="S57" s="167"/>
    </row>
    <row r="58" spans="1:20" ht="12" customHeight="1" x14ac:dyDescent="0.2">
      <c r="A58" s="17"/>
      <c r="B58" s="376" t="s">
        <v>77</v>
      </c>
      <c r="C58" s="376"/>
      <c r="D58" s="376"/>
      <c r="E58" s="376"/>
      <c r="F58" s="376"/>
      <c r="G58" s="376"/>
      <c r="H58" s="376"/>
      <c r="I58" s="491"/>
      <c r="J58" s="383"/>
      <c r="K58" s="161"/>
      <c r="L58" s="18" t="s">
        <v>89</v>
      </c>
      <c r="M58" s="14">
        <v>2027</v>
      </c>
      <c r="N58" s="113">
        <v>4998</v>
      </c>
      <c r="O58" s="167"/>
      <c r="P58" s="167"/>
      <c r="Q58" s="167"/>
      <c r="R58" s="167"/>
      <c r="S58" s="167"/>
    </row>
    <row r="59" spans="1:20" ht="12" customHeight="1" thickBot="1" x14ac:dyDescent="0.25">
      <c r="A59" s="29"/>
      <c r="B59" s="291" t="s">
        <v>33</v>
      </c>
      <c r="C59" s="291"/>
      <c r="D59" s="291"/>
      <c r="E59" s="291"/>
      <c r="F59" s="291"/>
      <c r="G59" s="291"/>
      <c r="H59" s="291"/>
      <c r="I59" s="489"/>
      <c r="J59" s="490"/>
      <c r="K59" s="99"/>
      <c r="L59" s="18" t="s">
        <v>90</v>
      </c>
      <c r="M59" s="14">
        <f>M58+1</f>
        <v>2028</v>
      </c>
      <c r="N59" s="113">
        <f>N58</f>
        <v>4998</v>
      </c>
      <c r="O59" s="167"/>
      <c r="P59" s="167"/>
      <c r="Q59" s="167"/>
      <c r="R59" s="167"/>
      <c r="S59" s="167"/>
    </row>
    <row r="60" spans="1:20" ht="12" customHeight="1" thickBot="1" x14ac:dyDescent="0.25">
      <c r="A60" s="285" t="s">
        <v>19</v>
      </c>
      <c r="B60" s="286"/>
      <c r="C60" s="286"/>
      <c r="D60" s="286"/>
      <c r="E60" s="286"/>
      <c r="F60" s="286"/>
      <c r="G60" s="286"/>
      <c r="H60" s="287"/>
      <c r="I60" s="154">
        <f>SUM(I54:I59)</f>
        <v>0</v>
      </c>
      <c r="J60" s="154">
        <f>SUM(J54:J59)</f>
        <v>0</v>
      </c>
      <c r="K60" s="154">
        <f>SUM(K54:K59)</f>
        <v>0</v>
      </c>
      <c r="L60" s="14"/>
      <c r="M60" s="14"/>
      <c r="O60" s="167"/>
      <c r="P60" s="167"/>
      <c r="Q60" s="167"/>
      <c r="R60" s="167"/>
      <c r="S60" s="167"/>
    </row>
    <row r="61" spans="1:20" ht="12" customHeight="1" thickBot="1" x14ac:dyDescent="0.25">
      <c r="A61" s="302" t="s">
        <v>18</v>
      </c>
      <c r="B61" s="303"/>
      <c r="C61" s="303"/>
      <c r="D61" s="303"/>
      <c r="E61" s="303"/>
      <c r="F61" s="303"/>
      <c r="G61" s="303"/>
      <c r="H61" s="303"/>
      <c r="I61" s="156">
        <f>SUM(I60+I52+I44+I38+I34+I29)</f>
        <v>0</v>
      </c>
      <c r="J61" s="156">
        <f>SUM(J60+J52+J44+J38+J34+J29)</f>
        <v>0</v>
      </c>
      <c r="K61" s="156">
        <f>SUM(K27+K28+K34+K36+K37+K44+K52+K60)</f>
        <v>0</v>
      </c>
      <c r="L61" s="14"/>
      <c r="M61" s="14"/>
      <c r="O61" s="167"/>
      <c r="P61" s="167"/>
      <c r="Q61" s="167"/>
      <c r="R61" s="167"/>
      <c r="S61" s="167"/>
    </row>
    <row r="62" spans="1:20" ht="20.25" customHeight="1" x14ac:dyDescent="0.2">
      <c r="A62" s="304" t="s">
        <v>82</v>
      </c>
      <c r="B62" s="305"/>
      <c r="C62" s="306"/>
      <c r="D62" s="26"/>
      <c r="E62" s="27" t="s">
        <v>1</v>
      </c>
      <c r="F62" s="62" t="s">
        <v>65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07"/>
      <c r="B63" s="308"/>
      <c r="C63" s="309"/>
      <c r="D63" s="2" t="s">
        <v>96</v>
      </c>
      <c r="E63" s="186">
        <v>0.25</v>
      </c>
      <c r="F63" s="178">
        <f>SUM(I29)</f>
        <v>0</v>
      </c>
      <c r="G63" s="121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298" t="s">
        <v>83</v>
      </c>
      <c r="B64" s="299"/>
      <c r="C64" s="300"/>
      <c r="D64" s="28" t="s">
        <v>76</v>
      </c>
      <c r="E64" s="120">
        <v>0.48</v>
      </c>
      <c r="F64" s="178">
        <f>(SUM(I61:J61))-(SUM(I44:J44,I34:J34,I51:J51,I58:J58))</f>
        <v>0</v>
      </c>
      <c r="G64" s="121">
        <f>E64*F64-G63</f>
        <v>0</v>
      </c>
      <c r="H64" s="32"/>
      <c r="I64" s="216">
        <f>G63</f>
        <v>0</v>
      </c>
      <c r="J64" s="157">
        <f>G64</f>
        <v>0</v>
      </c>
      <c r="K64" s="105"/>
      <c r="L64" s="122" t="s">
        <v>130</v>
      </c>
      <c r="M64" s="14"/>
      <c r="O64" s="246" t="s">
        <v>138</v>
      </c>
    </row>
    <row r="65" spans="1:15" ht="12" customHeight="1" thickBot="1" x14ac:dyDescent="0.25">
      <c r="A65" s="302" t="s">
        <v>75</v>
      </c>
      <c r="B65" s="303"/>
      <c r="C65" s="303"/>
      <c r="D65" s="303"/>
      <c r="E65" s="303"/>
      <c r="F65" s="303"/>
      <c r="G65" s="303"/>
      <c r="H65" s="303"/>
      <c r="I65" s="156">
        <f>I61+I64</f>
        <v>0</v>
      </c>
      <c r="J65" s="156">
        <f>J61+J64</f>
        <v>0</v>
      </c>
      <c r="K65" s="156">
        <f>K61+K64</f>
        <v>0</v>
      </c>
      <c r="L65" s="172">
        <f>SUM(I65:K65)</f>
        <v>0</v>
      </c>
      <c r="M65" s="172"/>
      <c r="O65" s="247">
        <f>I64+J64</f>
        <v>0</v>
      </c>
    </row>
    <row r="66" spans="1:15" ht="11.25" customHeight="1" x14ac:dyDescent="0.2">
      <c r="A66" s="324" t="s">
        <v>84</v>
      </c>
      <c r="B66" s="324"/>
      <c r="C66" s="324"/>
      <c r="D66" s="324"/>
      <c r="E66" s="324"/>
      <c r="F66" s="324"/>
      <c r="G66" s="324"/>
      <c r="H66" s="324"/>
      <c r="I66" s="162"/>
      <c r="J66" s="25"/>
      <c r="K66" s="25"/>
    </row>
    <row r="67" spans="1:15" ht="11.25" customHeight="1" x14ac:dyDescent="0.2">
      <c r="A67" s="290"/>
      <c r="B67" s="290"/>
      <c r="C67" s="290"/>
      <c r="D67" s="290"/>
      <c r="E67" s="290"/>
      <c r="F67" s="290"/>
      <c r="G67" s="290"/>
      <c r="H67" s="290"/>
      <c r="I67" s="24"/>
      <c r="J67" s="25"/>
      <c r="K67" s="25"/>
    </row>
    <row r="68" spans="1:15" ht="11.25" customHeight="1" thickBot="1" x14ac:dyDescent="0.25">
      <c r="A68" s="290"/>
      <c r="B68" s="290"/>
      <c r="C68" s="290"/>
      <c r="D68" s="290"/>
      <c r="E68" s="290"/>
      <c r="F68" s="290"/>
      <c r="G68" s="290"/>
      <c r="H68" s="290"/>
      <c r="I68" s="24"/>
      <c r="J68" s="24"/>
      <c r="K68" s="24"/>
      <c r="O68" s="113"/>
    </row>
    <row r="69" spans="1:15" ht="13.9" customHeight="1" x14ac:dyDescent="0.3">
      <c r="A69" s="283" t="s">
        <v>63</v>
      </c>
      <c r="B69" s="284"/>
      <c r="C69" s="284"/>
      <c r="D69" s="284"/>
      <c r="E69" s="284"/>
      <c r="F69" s="284"/>
      <c r="G69" s="284"/>
      <c r="H69" s="284"/>
      <c r="I69" s="325">
        <f>I65</f>
        <v>0</v>
      </c>
      <c r="J69" s="326"/>
      <c r="K69" s="243"/>
      <c r="L69" s="240" t="s">
        <v>135</v>
      </c>
      <c r="M69" s="122"/>
      <c r="O69" s="113"/>
    </row>
    <row r="70" spans="1:15" ht="13.9" customHeight="1" x14ac:dyDescent="0.3">
      <c r="A70" s="277" t="s">
        <v>72</v>
      </c>
      <c r="B70" s="322"/>
      <c r="C70" s="322"/>
      <c r="D70" s="322"/>
      <c r="E70" s="322"/>
      <c r="F70" s="322"/>
      <c r="G70" s="322"/>
      <c r="H70" s="322"/>
      <c r="I70" s="296">
        <f>J65</f>
        <v>0</v>
      </c>
      <c r="J70" s="297"/>
      <c r="K70" s="243"/>
      <c r="L70" s="164"/>
      <c r="M70" s="164"/>
    </row>
    <row r="71" spans="1:15" ht="13.9" hidden="1" customHeight="1" x14ac:dyDescent="0.3">
      <c r="A71" s="277" t="s">
        <v>71</v>
      </c>
      <c r="B71" s="278"/>
      <c r="C71" s="278"/>
      <c r="D71" s="278"/>
      <c r="E71" s="278"/>
      <c r="F71" s="278"/>
      <c r="G71" s="278"/>
      <c r="H71" s="278"/>
      <c r="I71" s="296">
        <f>K65</f>
        <v>0</v>
      </c>
      <c r="J71" s="297"/>
      <c r="K71" s="243"/>
      <c r="L71" s="240"/>
      <c r="M71" s="14"/>
    </row>
    <row r="72" spans="1:15" ht="13.9" customHeight="1" thickBot="1" x14ac:dyDescent="0.35">
      <c r="A72" s="279" t="s">
        <v>64</v>
      </c>
      <c r="B72" s="280"/>
      <c r="C72" s="280"/>
      <c r="D72" s="280"/>
      <c r="E72" s="280"/>
      <c r="F72" s="280"/>
      <c r="G72" s="280"/>
      <c r="H72" s="280"/>
      <c r="I72" s="320">
        <f>SUM(I69:K71)</f>
        <v>0</v>
      </c>
      <c r="J72" s="321"/>
      <c r="K72" s="243"/>
      <c r="L72" s="14"/>
      <c r="M72" s="14"/>
    </row>
    <row r="73" spans="1:15" x14ac:dyDescent="0.2">
      <c r="J73" s="241" t="s">
        <v>141</v>
      </c>
    </row>
    <row r="74" spans="1:15" x14ac:dyDescent="0.2">
      <c r="K74" s="6"/>
    </row>
  </sheetData>
  <sheetProtection sheet="1" objects="1" scenarios="1"/>
  <mergeCells count="69">
    <mergeCell ref="I71:J71"/>
    <mergeCell ref="I72:J72"/>
    <mergeCell ref="A70:H70"/>
    <mergeCell ref="B41:H41"/>
    <mergeCell ref="B42:H42"/>
    <mergeCell ref="E47:H47"/>
    <mergeCell ref="E49:H49"/>
    <mergeCell ref="E48:H48"/>
    <mergeCell ref="B56:H56"/>
    <mergeCell ref="B54:H54"/>
    <mergeCell ref="B55:H55"/>
    <mergeCell ref="E50:H50"/>
    <mergeCell ref="A65:H65"/>
    <mergeCell ref="B58:H58"/>
    <mergeCell ref="A66:H66"/>
    <mergeCell ref="I69:J69"/>
    <mergeCell ref="I70:J70"/>
    <mergeCell ref="A64:C64"/>
    <mergeCell ref="A27:C27"/>
    <mergeCell ref="A35:H35"/>
    <mergeCell ref="A68:H68"/>
    <mergeCell ref="B43:H43"/>
    <mergeCell ref="A61:H61"/>
    <mergeCell ref="A62:C63"/>
    <mergeCell ref="B37:H37"/>
    <mergeCell ref="A53:H53"/>
    <mergeCell ref="A34:H34"/>
    <mergeCell ref="A44:H44"/>
    <mergeCell ref="E46:H46"/>
    <mergeCell ref="B57:H57"/>
    <mergeCell ref="A39:H39"/>
    <mergeCell ref="A45:H45"/>
    <mergeCell ref="A71:H71"/>
    <mergeCell ref="A72:H72"/>
    <mergeCell ref="K3:K4"/>
    <mergeCell ref="A69:H69"/>
    <mergeCell ref="J3:J4"/>
    <mergeCell ref="A60:H60"/>
    <mergeCell ref="I3:I4"/>
    <mergeCell ref="B8:C8"/>
    <mergeCell ref="A67:H67"/>
    <mergeCell ref="B59:H59"/>
    <mergeCell ref="A52:C52"/>
    <mergeCell ref="A38:H38"/>
    <mergeCell ref="A29:C29"/>
    <mergeCell ref="A17:C17"/>
    <mergeCell ref="B36:H36"/>
    <mergeCell ref="A28:B28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C28:H28"/>
    <mergeCell ref="A30:H30"/>
    <mergeCell ref="E31:H31"/>
    <mergeCell ref="E32:H32"/>
    <mergeCell ref="E33:H33"/>
  </mergeCells>
  <phoneticPr fontId="0" type="noConversion"/>
  <printOptions horizontalCentered="1"/>
  <pageMargins left="0.5" right="0.5" top="0.4" bottom="0.25" header="0.5" footer="0.5"/>
  <pageSetup scale="87" orientation="portrait" r:id="rId1"/>
  <headerFooter alignWithMargins="0">
    <oddHeader>&amp;C&amp;"Courier New,Bold"&amp;16&amp;K0070C0"Internal Only"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2"/>
  <sheetViews>
    <sheetView zoomScale="130" zoomScaleNormal="13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8" customFormat="1" ht="13" customHeight="1" x14ac:dyDescent="0.25">
      <c r="A1" s="260" t="str">
        <f>'Year 1'!A1:H1</f>
        <v>SPONSOR:  Louisiana Board of Regents (FY 26-27) RD RCS 1-Year</v>
      </c>
      <c r="B1" s="260"/>
      <c r="C1" s="260"/>
      <c r="D1" s="260"/>
      <c r="E1" s="260"/>
      <c r="F1" s="260"/>
      <c r="G1" s="260"/>
      <c r="H1" s="260"/>
      <c r="I1" s="115" t="s">
        <v>47</v>
      </c>
      <c r="J1" s="245">
        <f>'Year 1'!J2+1</f>
        <v>46935</v>
      </c>
      <c r="K1" s="168"/>
      <c r="L1" s="116"/>
      <c r="M1" s="116"/>
      <c r="N1" s="117"/>
    </row>
    <row r="2" spans="1:19" s="8" customFormat="1" ht="13" customHeight="1" thickBot="1" x14ac:dyDescent="0.3">
      <c r="A2" s="265" t="str">
        <f>'Year 1'!A2:H2</f>
        <v xml:space="preserve">PRINCIPAL INVESTIGATOR:  </v>
      </c>
      <c r="B2" s="265"/>
      <c r="C2" s="265"/>
      <c r="D2" s="265"/>
      <c r="E2" s="265"/>
      <c r="F2" s="265"/>
      <c r="G2" s="265"/>
      <c r="H2" s="265"/>
      <c r="I2" s="42"/>
      <c r="J2" s="245">
        <f>J1+364</f>
        <v>47299</v>
      </c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  <c r="L3" s="11"/>
      <c r="M3" s="11"/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L4" s="5"/>
      <c r="M4" s="5"/>
      <c r="O4" s="107" t="s">
        <v>129</v>
      </c>
      <c r="P4" s="107"/>
      <c r="Q4" s="107"/>
      <c r="R4" s="107"/>
    </row>
    <row r="5" spans="1:19" s="1" customFormat="1" ht="12" customHeight="1" x14ac:dyDescent="0.3">
      <c r="A5" s="48" t="s">
        <v>48</v>
      </c>
      <c r="B5" s="274"/>
      <c r="C5" s="274"/>
      <c r="D5" s="85">
        <f>'Year 1'!D5</f>
        <v>0</v>
      </c>
      <c r="E5" s="88">
        <f t="shared" ref="E5:E10" si="0">D5/9</f>
        <v>0</v>
      </c>
      <c r="F5" s="51"/>
      <c r="G5" s="89"/>
      <c r="H5" s="90"/>
      <c r="I5" s="217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131</v>
      </c>
      <c r="M5" s="179"/>
      <c r="N5" s="4"/>
      <c r="O5" s="223" t="s">
        <v>67</v>
      </c>
      <c r="P5" s="224"/>
      <c r="Q5" s="332" t="s">
        <v>69</v>
      </c>
      <c r="R5" s="330" t="s">
        <v>71</v>
      </c>
      <c r="S5" s="5"/>
    </row>
    <row r="6" spans="1:19" s="1" customFormat="1" ht="12" customHeight="1" thickBot="1" x14ac:dyDescent="0.25">
      <c r="A6" s="16" t="s">
        <v>49</v>
      </c>
      <c r="B6" s="269"/>
      <c r="C6" s="269"/>
      <c r="D6" s="85">
        <f>'Year 1'!D6</f>
        <v>0</v>
      </c>
      <c r="E6" s="86">
        <f t="shared" si="0"/>
        <v>0</v>
      </c>
      <c r="F6" s="45"/>
      <c r="G6" s="91"/>
      <c r="H6" s="81"/>
      <c r="I6" s="217">
        <f t="shared" si="1"/>
        <v>0</v>
      </c>
      <c r="J6" s="96">
        <f t="shared" si="2"/>
        <v>0</v>
      </c>
      <c r="K6" s="96">
        <f>D6*G6</f>
        <v>0</v>
      </c>
      <c r="L6" s="238" t="s">
        <v>132</v>
      </c>
      <c r="M6" s="179"/>
      <c r="N6" s="106"/>
      <c r="O6" s="227"/>
      <c r="P6" s="228" t="s">
        <v>68</v>
      </c>
      <c r="Q6" s="333"/>
      <c r="R6" s="331"/>
      <c r="S6" s="5"/>
    </row>
    <row r="7" spans="1:19" s="1" customFormat="1" ht="12" customHeight="1" x14ac:dyDescent="0.2">
      <c r="A7" s="16" t="s">
        <v>23</v>
      </c>
      <c r="B7" s="269"/>
      <c r="C7" s="269"/>
      <c r="D7" s="85">
        <f>'Year 1'!D7</f>
        <v>0</v>
      </c>
      <c r="E7" s="86">
        <f t="shared" si="0"/>
        <v>0</v>
      </c>
      <c r="F7" s="45"/>
      <c r="G7" s="91"/>
      <c r="H7" s="81"/>
      <c r="I7" s="217">
        <f t="shared" si="1"/>
        <v>0</v>
      </c>
      <c r="J7" s="96">
        <f t="shared" si="2"/>
        <v>0</v>
      </c>
      <c r="K7" s="96">
        <f t="shared" ref="K7:K10" si="3">D7*G7</f>
        <v>0</v>
      </c>
      <c r="L7" s="238" t="s">
        <v>133</v>
      </c>
      <c r="M7" s="179"/>
      <c r="N7" s="4"/>
      <c r="O7" s="230" t="s">
        <v>109</v>
      </c>
      <c r="P7" s="231">
        <f>I16+I18+I19+I20</f>
        <v>0</v>
      </c>
      <c r="Q7" s="231">
        <f>J16+J18+J19+J20</f>
        <v>0</v>
      </c>
      <c r="R7" s="231">
        <f>K16+K18+K19+K20</f>
        <v>0</v>
      </c>
      <c r="S7" s="5"/>
    </row>
    <row r="8" spans="1:19" s="1" customFormat="1" ht="12" customHeight="1" x14ac:dyDescent="0.2">
      <c r="A8" s="16" t="s">
        <v>24</v>
      </c>
      <c r="B8" s="269"/>
      <c r="C8" s="269"/>
      <c r="D8" s="85">
        <f>'Year 1'!D8</f>
        <v>0</v>
      </c>
      <c r="E8" s="86">
        <f t="shared" si="0"/>
        <v>0</v>
      </c>
      <c r="F8" s="45"/>
      <c r="G8" s="91"/>
      <c r="H8" s="81"/>
      <c r="I8" s="217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30" t="s">
        <v>110</v>
      </c>
      <c r="P8" s="231">
        <f>I25</f>
        <v>0</v>
      </c>
      <c r="Q8" s="231">
        <f>J25</f>
        <v>0</v>
      </c>
      <c r="R8" s="231">
        <f>K25</f>
        <v>0</v>
      </c>
      <c r="S8" s="5"/>
    </row>
    <row r="9" spans="1:19" s="1" customFormat="1" ht="12" customHeight="1" x14ac:dyDescent="0.2">
      <c r="A9" s="16" t="s">
        <v>25</v>
      </c>
      <c r="B9" s="263"/>
      <c r="C9" s="264"/>
      <c r="D9" s="85">
        <f>'Year 1'!D9</f>
        <v>0</v>
      </c>
      <c r="E9" s="86">
        <f t="shared" si="0"/>
        <v>0</v>
      </c>
      <c r="F9" s="45"/>
      <c r="G9" s="91"/>
      <c r="H9" s="81"/>
      <c r="I9" s="217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2" t="s">
        <v>111</v>
      </c>
      <c r="P9" s="205">
        <f>SUM(P7:P8)</f>
        <v>0</v>
      </c>
      <c r="Q9" s="205">
        <f>SUM(Q7:Q8)</f>
        <v>0</v>
      </c>
      <c r="R9" s="205">
        <f>SUM(R7:R8)</f>
        <v>0</v>
      </c>
      <c r="S9" s="5"/>
    </row>
    <row r="10" spans="1:19" s="1" customFormat="1" ht="12" customHeight="1" x14ac:dyDescent="0.2">
      <c r="A10" s="16" t="s">
        <v>29</v>
      </c>
      <c r="B10" s="263"/>
      <c r="C10" s="264"/>
      <c r="D10" s="85">
        <f>'Year 1'!D10</f>
        <v>0</v>
      </c>
      <c r="E10" s="86">
        <f t="shared" si="0"/>
        <v>0</v>
      </c>
      <c r="F10" s="45"/>
      <c r="G10" s="91"/>
      <c r="H10" s="81"/>
      <c r="I10" s="217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32" t="s">
        <v>112</v>
      </c>
      <c r="P10" s="231">
        <f>I28</f>
        <v>0</v>
      </c>
      <c r="Q10" s="231">
        <f>J28</f>
        <v>0</v>
      </c>
      <c r="R10" s="231">
        <f>K28</f>
        <v>0</v>
      </c>
      <c r="S10" s="5"/>
    </row>
    <row r="11" spans="1:19" s="1" customFormat="1" ht="12" customHeight="1" thickBot="1" x14ac:dyDescent="0.25">
      <c r="A11" s="21"/>
      <c r="B11" s="272" t="s">
        <v>35</v>
      </c>
      <c r="C11" s="27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32" t="s">
        <v>113</v>
      </c>
      <c r="P11" s="231">
        <f>SUM(I21:I23)</f>
        <v>0</v>
      </c>
      <c r="Q11" s="231">
        <f>SUM(J21:J23)</f>
        <v>0</v>
      </c>
      <c r="R11" s="231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4"/>
      <c r="C12" s="274"/>
      <c r="D12" s="87">
        <f>'Year 1'!D12</f>
        <v>0</v>
      </c>
      <c r="E12" s="88">
        <f>D12/12</f>
        <v>0</v>
      </c>
      <c r="F12" s="92"/>
      <c r="G12" s="56"/>
      <c r="H12" s="73"/>
      <c r="I12" s="217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227" t="s">
        <v>114</v>
      </c>
      <c r="P12" s="233">
        <f>I24</f>
        <v>0</v>
      </c>
      <c r="Q12" s="233">
        <f>J24</f>
        <v>0</v>
      </c>
      <c r="R12" s="233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69"/>
      <c r="C13" s="269"/>
      <c r="D13" s="87">
        <f>'Year 1'!D13</f>
        <v>0</v>
      </c>
      <c r="E13" s="86">
        <f>D13/12</f>
        <v>0</v>
      </c>
      <c r="F13" s="93"/>
      <c r="G13" s="46"/>
      <c r="H13" s="74"/>
      <c r="I13" s="218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09" t="s">
        <v>115</v>
      </c>
      <c r="P13" s="214">
        <f>SUM(P9:P12)</f>
        <v>0</v>
      </c>
      <c r="Q13" s="214">
        <f>SUM(Q9:Q12)</f>
        <v>0</v>
      </c>
      <c r="R13" s="214">
        <f>SUM(R9:R12)</f>
        <v>0</v>
      </c>
      <c r="S13" s="5"/>
    </row>
    <row r="14" spans="1:19" s="1" customFormat="1" ht="12" customHeight="1" x14ac:dyDescent="0.2">
      <c r="A14" s="16" t="s">
        <v>37</v>
      </c>
      <c r="B14" s="269"/>
      <c r="C14" s="269"/>
      <c r="D14" s="87">
        <f>'Year 1'!D14</f>
        <v>0</v>
      </c>
      <c r="E14" s="86">
        <f>D14/12</f>
        <v>0</v>
      </c>
      <c r="F14" s="93"/>
      <c r="G14" s="46"/>
      <c r="H14" s="74"/>
      <c r="I14" s="218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29" t="s">
        <v>24</v>
      </c>
      <c r="B15" s="334"/>
      <c r="C15" s="335"/>
      <c r="D15" s="87">
        <f>'Year 1'!D15</f>
        <v>0</v>
      </c>
      <c r="E15" s="128">
        <f>D15/12</f>
        <v>0</v>
      </c>
      <c r="F15" s="129"/>
      <c r="G15" s="130"/>
      <c r="H15" s="131"/>
      <c r="I15" s="219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32" t="s">
        <v>117</v>
      </c>
      <c r="P15" s="231">
        <f>I36</f>
        <v>0</v>
      </c>
      <c r="Q15" s="231">
        <f>J36</f>
        <v>0</v>
      </c>
      <c r="R15" s="231">
        <f>K36</f>
        <v>0</v>
      </c>
      <c r="S15" s="5"/>
    </row>
    <row r="16" spans="1:19" s="1" customFormat="1" ht="12" customHeight="1" thickBot="1" x14ac:dyDescent="0.25">
      <c r="A16" s="261" t="s">
        <v>20</v>
      </c>
      <c r="B16" s="262"/>
      <c r="C16" s="262"/>
      <c r="D16" s="262"/>
      <c r="E16" s="262"/>
      <c r="F16" s="262"/>
      <c r="G16" s="262"/>
      <c r="H16" s="262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234" t="s">
        <v>118</v>
      </c>
      <c r="P16" s="235">
        <f t="shared" ref="P16:R19" si="5">I52</f>
        <v>0</v>
      </c>
      <c r="Q16" s="235">
        <f t="shared" si="5"/>
        <v>0</v>
      </c>
      <c r="R16" s="235">
        <f t="shared" si="5"/>
        <v>0</v>
      </c>
      <c r="S16" s="5"/>
    </row>
    <row r="17" spans="1:20" ht="21.75" customHeight="1" thickBot="1" x14ac:dyDescent="0.25">
      <c r="A17" s="292" t="s">
        <v>7</v>
      </c>
      <c r="B17" s="293"/>
      <c r="C17" s="293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234" t="s">
        <v>119</v>
      </c>
      <c r="P17" s="235">
        <f t="shared" si="5"/>
        <v>0</v>
      </c>
      <c r="Q17" s="235">
        <f t="shared" si="5"/>
        <v>0</v>
      </c>
      <c r="R17" s="235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94</v>
      </c>
      <c r="D18" s="47">
        <f>'Year 1'!D18</f>
        <v>0</v>
      </c>
      <c r="E18" s="60">
        <f t="shared" ref="E18:E19" si="6">D18/12</f>
        <v>0</v>
      </c>
      <c r="F18" s="79"/>
      <c r="G18" s="80"/>
      <c r="H18" s="81"/>
      <c r="I18" s="220">
        <f t="shared" ref="I18" si="7">SUM(B18*E18*F18)+(B18*E18*G18)+(B18*E18*H18)</f>
        <v>0</v>
      </c>
      <c r="J18" s="98"/>
      <c r="K18" s="98"/>
      <c r="L18" s="14"/>
      <c r="M18" s="14"/>
      <c r="N18" s="6"/>
      <c r="O18" s="234" t="s">
        <v>120</v>
      </c>
      <c r="P18" s="235">
        <f t="shared" si="5"/>
        <v>0</v>
      </c>
      <c r="Q18" s="235">
        <f t="shared" si="5"/>
        <v>0</v>
      </c>
      <c r="R18" s="235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88</v>
      </c>
      <c r="D19" s="47">
        <f>'Year 1'!D19</f>
        <v>0</v>
      </c>
      <c r="E19" s="60">
        <f t="shared" si="6"/>
        <v>0</v>
      </c>
      <c r="F19" s="79"/>
      <c r="G19" s="80"/>
      <c r="H19" s="81"/>
      <c r="I19" s="220">
        <f t="shared" ref="I19:I26" si="8">SUM(B19*E19*F19)+(B19*E19*G19)+(B19*E19*H19)</f>
        <v>0</v>
      </c>
      <c r="J19" s="98"/>
      <c r="K19" s="98"/>
      <c r="L19" s="14"/>
      <c r="M19" s="14"/>
      <c r="N19" s="6"/>
      <c r="O19" s="234" t="s">
        <v>121</v>
      </c>
      <c r="P19" s="235">
        <f t="shared" si="5"/>
        <v>0</v>
      </c>
      <c r="Q19" s="235">
        <f t="shared" si="5"/>
        <v>0</v>
      </c>
      <c r="R19" s="235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1'!D20</f>
        <v>0</v>
      </c>
      <c r="E20" s="60">
        <f t="shared" ref="E20:E26" si="9">D20/12</f>
        <v>0</v>
      </c>
      <c r="F20" s="79"/>
      <c r="G20" s="80"/>
      <c r="H20" s="81"/>
      <c r="I20" s="220">
        <f t="shared" si="8"/>
        <v>0</v>
      </c>
      <c r="J20" s="98"/>
      <c r="K20" s="98"/>
      <c r="L20" s="14"/>
      <c r="M20" s="14"/>
      <c r="N20" s="6"/>
      <c r="O20" s="234" t="s">
        <v>122</v>
      </c>
      <c r="P20" s="235">
        <f>I32</f>
        <v>0</v>
      </c>
      <c r="Q20" s="235">
        <f>J32</f>
        <v>0</v>
      </c>
      <c r="R20" s="235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91</v>
      </c>
      <c r="D21" s="85">
        <f>'Year 1'!E21</f>
        <v>2000</v>
      </c>
      <c r="E21" s="60">
        <f>D21/9</f>
        <v>222</v>
      </c>
      <c r="F21" s="45"/>
      <c r="G21" s="80"/>
      <c r="H21" s="81"/>
      <c r="I21" s="220">
        <f>SUM(B21*E21*F21)+(B21*E21*G21)+(B21*E21*H21)</f>
        <v>0</v>
      </c>
      <c r="J21" s="97"/>
      <c r="K21" s="97"/>
      <c r="L21" s="5"/>
      <c r="M21" s="5"/>
      <c r="N21" s="4"/>
      <c r="O21" s="234" t="s">
        <v>123</v>
      </c>
      <c r="P21" s="235">
        <f>SUM(I56,I42,I57)</f>
        <v>0</v>
      </c>
      <c r="Q21" s="235">
        <f>SUM(J56,J42,J57)</f>
        <v>0</v>
      </c>
      <c r="R21" s="235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92</v>
      </c>
      <c r="D22" s="85">
        <f>'Year 1'!E22</f>
        <v>1150</v>
      </c>
      <c r="E22" s="60">
        <f>D22/9</f>
        <v>128</v>
      </c>
      <c r="F22" s="45"/>
      <c r="G22" s="80"/>
      <c r="H22" s="81"/>
      <c r="I22" s="220">
        <f t="shared" ref="I22:I23" si="10">SUM(B22*E22*F22)+(B22*E22*G22)+(B22*E22*H22)</f>
        <v>0</v>
      </c>
      <c r="J22" s="97"/>
      <c r="K22" s="97"/>
      <c r="L22" s="5"/>
      <c r="M22" s="5"/>
      <c r="N22" s="4"/>
      <c r="O22" s="236" t="s">
        <v>124</v>
      </c>
      <c r="P22" s="237">
        <f>I50</f>
        <v>0</v>
      </c>
      <c r="Q22" s="237">
        <f>J50</f>
        <v>0</v>
      </c>
      <c r="R22" s="237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93</v>
      </c>
      <c r="D23" s="85"/>
      <c r="E23" s="60"/>
      <c r="F23" s="45"/>
      <c r="G23" s="80"/>
      <c r="H23" s="81"/>
      <c r="I23" s="220">
        <f t="shared" si="10"/>
        <v>0</v>
      </c>
      <c r="J23" s="97"/>
      <c r="K23" s="97"/>
      <c r="L23" s="5"/>
      <c r="M23" s="5"/>
      <c r="N23" s="4"/>
      <c r="O23" s="209" t="s">
        <v>125</v>
      </c>
      <c r="P23" s="214">
        <f>SUM(P15:P22)</f>
        <v>0</v>
      </c>
      <c r="Q23" s="214">
        <f>SUM(Q15:Q22)</f>
        <v>0</v>
      </c>
      <c r="R23" s="214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60">
        <f t="shared" ref="E24" si="11">D24/9</f>
        <v>0</v>
      </c>
      <c r="F24" s="45"/>
      <c r="G24" s="80"/>
      <c r="H24" s="81"/>
      <c r="I24" s="220">
        <f t="shared" si="8"/>
        <v>0</v>
      </c>
      <c r="J24" s="97"/>
      <c r="K24" s="97"/>
      <c r="L24" s="5"/>
      <c r="M24" s="5"/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0">
        <f t="shared" si="8"/>
        <v>0</v>
      </c>
      <c r="J25" s="97"/>
      <c r="K25" s="97"/>
      <c r="L25" s="5"/>
      <c r="M25" s="5"/>
      <c r="N25" s="4"/>
      <c r="O25" s="232" t="s">
        <v>127</v>
      </c>
      <c r="P25" s="231">
        <f t="shared" ref="P25:R26" si="12">I62</f>
        <v>0</v>
      </c>
      <c r="Q25" s="231">
        <f t="shared" si="12"/>
        <v>0</v>
      </c>
      <c r="R25" s="231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1">
        <f t="shared" si="8"/>
        <v>0</v>
      </c>
      <c r="J26" s="124"/>
      <c r="K26" s="124"/>
      <c r="L26" s="5"/>
      <c r="M26" s="5"/>
      <c r="O26" s="183" t="s">
        <v>128</v>
      </c>
      <c r="P26" s="215">
        <f t="shared" si="12"/>
        <v>0</v>
      </c>
      <c r="Q26" s="215">
        <f t="shared" si="12"/>
        <v>0</v>
      </c>
      <c r="R26" s="215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1" t="s">
        <v>81</v>
      </c>
      <c r="B27" s="262"/>
      <c r="C27" s="262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94">
        <f>'Year 1'!A28+2%</f>
        <v>0.41799999999999998</v>
      </c>
      <c r="B28" s="295"/>
      <c r="C28" s="253" t="s">
        <v>85</v>
      </c>
      <c r="D28" s="253"/>
      <c r="E28" s="253"/>
      <c r="F28" s="253"/>
      <c r="G28" s="253"/>
      <c r="H28" s="254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285" t="s">
        <v>87</v>
      </c>
      <c r="B29" s="286"/>
      <c r="C29" s="286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36" t="s">
        <v>74</v>
      </c>
      <c r="B30" s="337"/>
      <c r="C30" s="337"/>
      <c r="D30" s="337"/>
      <c r="E30" s="337"/>
      <c r="F30" s="337"/>
      <c r="G30" s="337"/>
      <c r="H30" s="338"/>
      <c r="I30" s="328"/>
      <c r="J30" s="328"/>
      <c r="K30" s="328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39"/>
      <c r="B31" s="340"/>
      <c r="C31" s="340"/>
      <c r="D31" s="340"/>
      <c r="E31" s="340"/>
      <c r="F31" s="340"/>
      <c r="G31" s="340"/>
      <c r="H31" s="341"/>
      <c r="I31" s="329"/>
      <c r="J31" s="329"/>
      <c r="K31" s="329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312" t="s">
        <v>0</v>
      </c>
      <c r="B32" s="313"/>
      <c r="C32" s="313"/>
      <c r="D32" s="313"/>
      <c r="E32" s="313"/>
      <c r="F32" s="313"/>
      <c r="G32" s="313"/>
      <c r="H32" s="314"/>
      <c r="I32" s="180"/>
      <c r="J32" s="180"/>
      <c r="K32" s="180"/>
      <c r="L32" s="239" t="s">
        <v>134</v>
      </c>
      <c r="M32" s="5"/>
    </row>
    <row r="33" spans="1:20" ht="12" customHeight="1" x14ac:dyDescent="0.2">
      <c r="A33" s="292" t="s">
        <v>9</v>
      </c>
      <c r="B33" s="293"/>
      <c r="C33" s="293"/>
      <c r="D33" s="293"/>
      <c r="E33" s="293"/>
      <c r="F33" s="293"/>
      <c r="G33" s="293"/>
      <c r="H33" s="293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91" t="s">
        <v>57</v>
      </c>
      <c r="C34" s="291"/>
      <c r="D34" s="291"/>
      <c r="E34" s="291"/>
      <c r="F34" s="291"/>
      <c r="G34" s="291"/>
      <c r="H34" s="291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1" t="s">
        <v>11</v>
      </c>
      <c r="C35" s="301"/>
      <c r="D35" s="301"/>
      <c r="E35" s="301"/>
      <c r="F35" s="301"/>
      <c r="G35" s="301"/>
      <c r="H35" s="301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285" t="s">
        <v>86</v>
      </c>
      <c r="B36" s="286"/>
      <c r="C36" s="286"/>
      <c r="D36" s="286"/>
      <c r="E36" s="286"/>
      <c r="F36" s="286"/>
      <c r="G36" s="286"/>
      <c r="H36" s="287"/>
      <c r="I36" s="159">
        <f>SUM(I34:I35)</f>
        <v>0</v>
      </c>
      <c r="J36" s="159">
        <f>SUM(J34:J35)</f>
        <v>0</v>
      </c>
      <c r="K36" s="159">
        <f>SUM(K34:K35)</f>
        <v>0</v>
      </c>
      <c r="L36" s="187"/>
      <c r="M36" s="187"/>
      <c r="N36" s="187"/>
    </row>
    <row r="37" spans="1:20" ht="12" customHeight="1" x14ac:dyDescent="0.2">
      <c r="A37" s="318" t="s">
        <v>12</v>
      </c>
      <c r="B37" s="319"/>
      <c r="C37" s="319"/>
      <c r="D37" s="319"/>
      <c r="E37" s="319"/>
      <c r="F37" s="319"/>
      <c r="G37" s="319"/>
      <c r="H37" s="319"/>
      <c r="I37" s="191"/>
      <c r="J37" s="192"/>
      <c r="K37" s="190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97</v>
      </c>
      <c r="C38" s="7"/>
      <c r="D38" s="188"/>
      <c r="E38" s="7" t="s">
        <v>98</v>
      </c>
      <c r="F38" s="189"/>
      <c r="G38" s="189" t="s">
        <v>99</v>
      </c>
      <c r="H38" s="7"/>
      <c r="I38" s="193">
        <f>D38*F38</f>
        <v>0</v>
      </c>
      <c r="J38" s="194"/>
      <c r="K38" s="194"/>
      <c r="L38" s="167"/>
      <c r="M38" s="167"/>
      <c r="N38" s="167"/>
    </row>
    <row r="39" spans="1:20" ht="12" customHeight="1" x14ac:dyDescent="0.2">
      <c r="A39" s="20"/>
      <c r="B39" s="323" t="s">
        <v>14</v>
      </c>
      <c r="C39" s="323"/>
      <c r="D39" s="323"/>
      <c r="E39" s="323"/>
      <c r="F39" s="323"/>
      <c r="G39" s="323"/>
      <c r="H39" s="323"/>
      <c r="I39" s="194"/>
      <c r="J39" s="194"/>
      <c r="K39" s="194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91" t="s">
        <v>15</v>
      </c>
      <c r="C40" s="291"/>
      <c r="D40" s="291"/>
      <c r="E40" s="291"/>
      <c r="F40" s="291"/>
      <c r="G40" s="291"/>
      <c r="H40" s="291"/>
      <c r="I40" s="194"/>
      <c r="J40" s="194"/>
      <c r="K40" s="194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1" t="s">
        <v>16</v>
      </c>
      <c r="C41" s="301"/>
      <c r="D41" s="301"/>
      <c r="E41" s="301"/>
      <c r="F41" s="301"/>
      <c r="G41" s="301"/>
      <c r="H41" s="301"/>
      <c r="I41" s="195"/>
      <c r="J41" s="195"/>
      <c r="K41" s="195"/>
      <c r="L41" s="14"/>
      <c r="M41" s="14"/>
    </row>
    <row r="42" spans="1:20" ht="12" customHeight="1" thickBot="1" x14ac:dyDescent="0.25">
      <c r="A42" s="315" t="s">
        <v>28</v>
      </c>
      <c r="B42" s="316"/>
      <c r="C42" s="316"/>
      <c r="D42" s="316"/>
      <c r="E42" s="316"/>
      <c r="F42" s="316"/>
      <c r="G42" s="316"/>
      <c r="H42" s="317"/>
      <c r="I42" s="196">
        <f>SUM(I38:I41)</f>
        <v>0</v>
      </c>
      <c r="J42" s="196">
        <f>SUM(J38:J41)</f>
        <v>0</v>
      </c>
      <c r="K42" s="196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18" t="s">
        <v>31</v>
      </c>
      <c r="B43" s="319"/>
      <c r="C43" s="319"/>
      <c r="D43" s="319"/>
      <c r="E43" s="319"/>
      <c r="F43" s="319"/>
      <c r="G43" s="319"/>
      <c r="H43" s="319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100</v>
      </c>
      <c r="C44" s="189"/>
      <c r="D44" s="44" t="s">
        <v>101</v>
      </c>
      <c r="E44" s="258"/>
      <c r="F44" s="258"/>
      <c r="G44" s="258"/>
      <c r="H44" s="259"/>
      <c r="I44" s="99">
        <f>IF(E44&lt;=25000,+E44,25000)</f>
        <v>0</v>
      </c>
      <c r="J44" s="197"/>
      <c r="K44" s="197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102</v>
      </c>
      <c r="C45" s="189"/>
      <c r="D45" s="44" t="s">
        <v>101</v>
      </c>
      <c r="E45" s="258"/>
      <c r="F45" s="258"/>
      <c r="G45" s="258"/>
      <c r="H45" s="259"/>
      <c r="I45" s="99">
        <f t="shared" ref="I45:I48" si="13">IF(E45&lt;=25000,+E45,25000)</f>
        <v>0</v>
      </c>
      <c r="J45" s="197"/>
      <c r="K45" s="197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103</v>
      </c>
      <c r="C46" s="189"/>
      <c r="D46" s="44" t="s">
        <v>101</v>
      </c>
      <c r="E46" s="258"/>
      <c r="F46" s="258"/>
      <c r="G46" s="258"/>
      <c r="H46" s="259"/>
      <c r="I46" s="99">
        <f t="shared" si="13"/>
        <v>0</v>
      </c>
      <c r="J46" s="197"/>
      <c r="K46" s="197"/>
      <c r="L46" s="167"/>
      <c r="M46" s="167"/>
      <c r="N46" s="167"/>
      <c r="O46" s="187"/>
      <c r="P46" s="187"/>
      <c r="Q46" s="187"/>
      <c r="R46" s="187"/>
      <c r="S46" s="187"/>
      <c r="T46" s="1"/>
    </row>
    <row r="47" spans="1:20" ht="12" customHeight="1" x14ac:dyDescent="0.2">
      <c r="A47" s="19"/>
      <c r="B47" s="7" t="s">
        <v>104</v>
      </c>
      <c r="C47" s="189"/>
      <c r="D47" s="44" t="s">
        <v>101</v>
      </c>
      <c r="E47" s="258"/>
      <c r="F47" s="258"/>
      <c r="G47" s="258"/>
      <c r="H47" s="259"/>
      <c r="I47" s="99">
        <f t="shared" si="13"/>
        <v>0</v>
      </c>
      <c r="J47" s="197"/>
      <c r="K47" s="197"/>
      <c r="L47" s="167"/>
      <c r="M47" s="167"/>
      <c r="N47" s="167"/>
    </row>
    <row r="48" spans="1:20" ht="12" customHeight="1" x14ac:dyDescent="0.2">
      <c r="A48" s="19"/>
      <c r="B48" s="7" t="s">
        <v>105</v>
      </c>
      <c r="C48" s="189"/>
      <c r="D48" s="44" t="s">
        <v>101</v>
      </c>
      <c r="E48" s="258"/>
      <c r="F48" s="258"/>
      <c r="G48" s="258"/>
      <c r="H48" s="259"/>
      <c r="I48" s="99">
        <f t="shared" si="13"/>
        <v>0</v>
      </c>
      <c r="J48" s="197"/>
      <c r="K48" s="197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8"/>
      <c r="B49" s="199" t="s">
        <v>46</v>
      </c>
      <c r="C49" s="200"/>
      <c r="D49" s="201"/>
      <c r="E49" s="201"/>
      <c r="F49" s="201"/>
      <c r="G49" s="201"/>
      <c r="H49" s="201"/>
      <c r="I49" s="202">
        <f>SUM(E44:E48)-SUM(I44:I48)</f>
        <v>0</v>
      </c>
      <c r="J49" s="197"/>
      <c r="K49" s="197"/>
      <c r="L49" s="167"/>
      <c r="M49" s="167"/>
      <c r="N49" s="167"/>
    </row>
    <row r="50" spans="1:20" ht="12" customHeight="1" thickBot="1" x14ac:dyDescent="0.25">
      <c r="A50" s="285" t="s">
        <v>30</v>
      </c>
      <c r="B50" s="286"/>
      <c r="C50" s="286"/>
      <c r="D50" s="203"/>
      <c r="E50" s="203"/>
      <c r="F50" s="203"/>
      <c r="G50" s="203"/>
      <c r="H50" s="203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92" t="s">
        <v>17</v>
      </c>
      <c r="B51" s="310"/>
      <c r="C51" s="310"/>
      <c r="D51" s="310"/>
      <c r="E51" s="310"/>
      <c r="F51" s="310"/>
      <c r="G51" s="310"/>
      <c r="H51" s="311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91" t="s">
        <v>70</v>
      </c>
      <c r="C52" s="291"/>
      <c r="D52" s="291"/>
      <c r="E52" s="291"/>
      <c r="F52" s="291"/>
      <c r="G52" s="291"/>
      <c r="H52" s="291"/>
      <c r="I52" s="98"/>
      <c r="J52" s="98"/>
      <c r="K52" s="98"/>
      <c r="L52" s="14"/>
      <c r="M52" s="14"/>
    </row>
    <row r="53" spans="1:20" ht="12" customHeight="1" x14ac:dyDescent="0.2">
      <c r="A53" s="17"/>
      <c r="B53" s="291" t="s">
        <v>106</v>
      </c>
      <c r="C53" s="291"/>
      <c r="D53" s="291"/>
      <c r="E53" s="291"/>
      <c r="F53" s="291"/>
      <c r="G53" s="291"/>
      <c r="H53" s="291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91" t="s">
        <v>107</v>
      </c>
      <c r="C54" s="291"/>
      <c r="D54" s="291"/>
      <c r="E54" s="291"/>
      <c r="F54" s="291"/>
      <c r="G54" s="291"/>
      <c r="H54" s="291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91" t="s">
        <v>108</v>
      </c>
      <c r="C55" s="291"/>
      <c r="D55" s="291"/>
      <c r="E55" s="291"/>
      <c r="F55" s="291"/>
      <c r="G55" s="291"/>
      <c r="H55" s="291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27" t="s">
        <v>77</v>
      </c>
      <c r="C56" s="327"/>
      <c r="D56" s="327"/>
      <c r="E56" s="327"/>
      <c r="F56" s="327"/>
      <c r="G56" s="327"/>
      <c r="H56" s="327"/>
      <c r="I56" s="105"/>
      <c r="J56" s="161"/>
      <c r="K56" s="161"/>
      <c r="L56" s="18" t="s">
        <v>89</v>
      </c>
      <c r="M56" s="14">
        <f>'Year 1'!M59</f>
        <v>2028</v>
      </c>
      <c r="N56" s="113">
        <f>'Year 1'!N59*1.05</f>
        <v>5248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91" t="s">
        <v>33</v>
      </c>
      <c r="C57" s="291"/>
      <c r="D57" s="291"/>
      <c r="E57" s="291"/>
      <c r="F57" s="291"/>
      <c r="G57" s="291"/>
      <c r="H57" s="291"/>
      <c r="I57" s="99"/>
      <c r="J57" s="99"/>
      <c r="K57" s="99"/>
      <c r="L57" s="18" t="s">
        <v>90</v>
      </c>
      <c r="M57" s="14">
        <f>M56+1</f>
        <v>2029</v>
      </c>
      <c r="N57" s="113">
        <f>N56</f>
        <v>5248</v>
      </c>
      <c r="O57" s="167"/>
      <c r="P57" s="167"/>
      <c r="Q57" s="167"/>
      <c r="R57" s="167"/>
      <c r="S57" s="167"/>
    </row>
    <row r="58" spans="1:20" ht="12" customHeight="1" thickBot="1" x14ac:dyDescent="0.25">
      <c r="A58" s="285" t="s">
        <v>19</v>
      </c>
      <c r="B58" s="286"/>
      <c r="C58" s="286"/>
      <c r="D58" s="286"/>
      <c r="E58" s="286"/>
      <c r="F58" s="286"/>
      <c r="G58" s="286"/>
      <c r="H58" s="287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2" t="s">
        <v>18</v>
      </c>
      <c r="B59" s="303"/>
      <c r="C59" s="303"/>
      <c r="D59" s="303"/>
      <c r="E59" s="303"/>
      <c r="F59" s="303"/>
      <c r="G59" s="303"/>
      <c r="H59" s="303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04" t="s">
        <v>82</v>
      </c>
      <c r="B60" s="305"/>
      <c r="C60" s="306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07"/>
      <c r="B61" s="308"/>
      <c r="C61" s="309"/>
      <c r="D61" s="2" t="s">
        <v>96</v>
      </c>
      <c r="E61" s="186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298" t="s">
        <v>83</v>
      </c>
      <c r="B62" s="299"/>
      <c r="C62" s="300"/>
      <c r="D62" s="28" t="s">
        <v>76</v>
      </c>
      <c r="E62" s="120">
        <v>0.48</v>
      </c>
      <c r="F62" s="178">
        <f>(SUM(I59:J59))-(SUM(I42:J42,I32:J32,I49:J49,I56:J56))</f>
        <v>0</v>
      </c>
      <c r="G62" s="121">
        <f>E62*F62-G61</f>
        <v>0</v>
      </c>
      <c r="H62" s="32"/>
      <c r="I62" s="216">
        <f>G61</f>
        <v>0</v>
      </c>
      <c r="J62" s="157">
        <f>G62</f>
        <v>0</v>
      </c>
      <c r="K62" s="105"/>
      <c r="L62" s="122" t="s">
        <v>130</v>
      </c>
      <c r="M62" s="14"/>
    </row>
    <row r="63" spans="1:20" ht="12" customHeight="1" thickBot="1" x14ac:dyDescent="0.25">
      <c r="A63" s="302" t="s">
        <v>75</v>
      </c>
      <c r="B63" s="303"/>
      <c r="C63" s="303"/>
      <c r="D63" s="303"/>
      <c r="E63" s="303"/>
      <c r="F63" s="303"/>
      <c r="G63" s="303"/>
      <c r="H63" s="303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4" t="str">
        <f>'Year 1'!A66</f>
        <v>Note:  Permanent Equipment, Participant Support Costs, Subcontracts over $25,000, and Tuition are not included in the base for the indirect cost calculation.</v>
      </c>
      <c r="B64" s="324"/>
      <c r="C64" s="324"/>
      <c r="D64" s="324"/>
      <c r="E64" s="324"/>
      <c r="F64" s="324"/>
      <c r="G64" s="324"/>
      <c r="H64" s="324"/>
      <c r="I64" s="162"/>
      <c r="J64" s="25"/>
      <c r="K64" s="25"/>
    </row>
    <row r="65" spans="1:13" ht="11.25" customHeight="1" x14ac:dyDescent="0.2">
      <c r="A65" s="290"/>
      <c r="B65" s="290"/>
      <c r="C65" s="290"/>
      <c r="D65" s="290"/>
      <c r="E65" s="290"/>
      <c r="F65" s="290"/>
      <c r="G65" s="290"/>
      <c r="H65" s="290"/>
      <c r="I65" s="24"/>
      <c r="J65" s="25"/>
      <c r="K65" s="25"/>
    </row>
    <row r="66" spans="1:13" ht="11.25" customHeight="1" thickBot="1" x14ac:dyDescent="0.25">
      <c r="A66" s="290"/>
      <c r="B66" s="290"/>
      <c r="C66" s="290"/>
      <c r="D66" s="290"/>
      <c r="E66" s="290"/>
      <c r="F66" s="290"/>
      <c r="G66" s="290"/>
      <c r="H66" s="290"/>
      <c r="I66" s="24"/>
      <c r="J66" s="24"/>
      <c r="K66" s="24"/>
    </row>
    <row r="67" spans="1:13" ht="13.9" customHeight="1" x14ac:dyDescent="0.3">
      <c r="A67" s="283" t="s">
        <v>63</v>
      </c>
      <c r="B67" s="284"/>
      <c r="C67" s="284"/>
      <c r="D67" s="284"/>
      <c r="E67" s="284"/>
      <c r="F67" s="284"/>
      <c r="G67" s="284"/>
      <c r="H67" s="284"/>
      <c r="I67" s="325">
        <f>I63</f>
        <v>0</v>
      </c>
      <c r="J67" s="326"/>
      <c r="K67" s="243"/>
      <c r="L67" s="240"/>
    </row>
    <row r="68" spans="1:13" ht="13.9" customHeight="1" x14ac:dyDescent="0.3">
      <c r="A68" s="277" t="s">
        <v>72</v>
      </c>
      <c r="B68" s="322"/>
      <c r="C68" s="322"/>
      <c r="D68" s="322"/>
      <c r="E68" s="322"/>
      <c r="F68" s="322"/>
      <c r="G68" s="322"/>
      <c r="H68" s="322"/>
      <c r="I68" s="296">
        <f>J63</f>
        <v>0</v>
      </c>
      <c r="J68" s="297"/>
      <c r="K68" s="244"/>
      <c r="L68" s="14"/>
      <c r="M68" s="14"/>
    </row>
    <row r="69" spans="1:13" ht="13.9" hidden="1" customHeight="1" x14ac:dyDescent="0.3">
      <c r="A69" s="277" t="s">
        <v>71</v>
      </c>
      <c r="B69" s="278"/>
      <c r="C69" s="278"/>
      <c r="D69" s="278"/>
      <c r="E69" s="278"/>
      <c r="F69" s="278"/>
      <c r="G69" s="278"/>
      <c r="H69" s="278"/>
      <c r="I69" s="296">
        <f>K63</f>
        <v>0</v>
      </c>
      <c r="J69" s="297"/>
      <c r="K69" s="244"/>
      <c r="L69" s="14"/>
      <c r="M69" s="14"/>
    </row>
    <row r="70" spans="1:13" ht="13.9" customHeight="1" thickBot="1" x14ac:dyDescent="0.35">
      <c r="A70" s="279" t="s">
        <v>64</v>
      </c>
      <c r="B70" s="280"/>
      <c r="C70" s="280"/>
      <c r="D70" s="280"/>
      <c r="E70" s="280"/>
      <c r="F70" s="280"/>
      <c r="G70" s="280"/>
      <c r="H70" s="280"/>
      <c r="I70" s="320">
        <f>SUM(I67:K69)</f>
        <v>0</v>
      </c>
      <c r="J70" s="321"/>
      <c r="K70" s="244"/>
      <c r="L70" s="14"/>
      <c r="M70" s="14"/>
    </row>
    <row r="71" spans="1:13" x14ac:dyDescent="0.2">
      <c r="J71" s="241" t="str">
        <f>'Year 1'!J73</f>
        <v>rev 08.17.26</v>
      </c>
    </row>
    <row r="72" spans="1:13" x14ac:dyDescent="0.2">
      <c r="K72" s="6"/>
    </row>
  </sheetData>
  <mergeCells count="71">
    <mergeCell ref="I70:J70"/>
    <mergeCell ref="B52:H52"/>
    <mergeCell ref="B54:H54"/>
    <mergeCell ref="A51:H51"/>
    <mergeCell ref="I67:J67"/>
    <mergeCell ref="I68:J68"/>
    <mergeCell ref="I69:J69"/>
    <mergeCell ref="R5:R6"/>
    <mergeCell ref="Q5:Q6"/>
    <mergeCell ref="A27:C27"/>
    <mergeCell ref="A33:H33"/>
    <mergeCell ref="B34:H34"/>
    <mergeCell ref="B13:C13"/>
    <mergeCell ref="B14:C14"/>
    <mergeCell ref="B15:C15"/>
    <mergeCell ref="A16:H16"/>
    <mergeCell ref="A17:C17"/>
    <mergeCell ref="A28:B28"/>
    <mergeCell ref="C28:H28"/>
    <mergeCell ref="A30:H31"/>
    <mergeCell ref="A29:C29"/>
    <mergeCell ref="B8:C8"/>
    <mergeCell ref="B9:C9"/>
    <mergeCell ref="B35:H35"/>
    <mergeCell ref="A37:H37"/>
    <mergeCell ref="A36:H36"/>
    <mergeCell ref="A70:H70"/>
    <mergeCell ref="A67:H67"/>
    <mergeCell ref="A68:H68"/>
    <mergeCell ref="A69:H69"/>
    <mergeCell ref="A60:C61"/>
    <mergeCell ref="B57:H57"/>
    <mergeCell ref="A59:H59"/>
    <mergeCell ref="E46:H46"/>
    <mergeCell ref="E47:H47"/>
    <mergeCell ref="E48:H48"/>
    <mergeCell ref="A50:C50"/>
    <mergeCell ref="B55:H55"/>
    <mergeCell ref="B53:H53"/>
    <mergeCell ref="K3:K4"/>
    <mergeCell ref="K30:K31"/>
    <mergeCell ref="A66:H66"/>
    <mergeCell ref="A1:H1"/>
    <mergeCell ref="A2:H2"/>
    <mergeCell ref="A3:C3"/>
    <mergeCell ref="F3:H3"/>
    <mergeCell ref="I3:I4"/>
    <mergeCell ref="J30:J31"/>
    <mergeCell ref="J3:J4"/>
    <mergeCell ref="B5:C5"/>
    <mergeCell ref="B6:C6"/>
    <mergeCell ref="A32:H32"/>
    <mergeCell ref="B7:C7"/>
    <mergeCell ref="B4:C4"/>
    <mergeCell ref="I30:I31"/>
    <mergeCell ref="B10:C10"/>
    <mergeCell ref="B11:C11"/>
    <mergeCell ref="B12:C12"/>
    <mergeCell ref="A65:H65"/>
    <mergeCell ref="A58:H58"/>
    <mergeCell ref="B56:H56"/>
    <mergeCell ref="B39:H39"/>
    <mergeCell ref="B40:H40"/>
    <mergeCell ref="B41:H41"/>
    <mergeCell ref="A62:C62"/>
    <mergeCell ref="A63:H63"/>
    <mergeCell ref="A64:H64"/>
    <mergeCell ref="A42:H42"/>
    <mergeCell ref="A43:H43"/>
    <mergeCell ref="E44:H44"/>
    <mergeCell ref="E45:H45"/>
  </mergeCells>
  <phoneticPr fontId="9" type="noConversion"/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2"/>
  <sheetViews>
    <sheetView zoomScale="130" zoomScaleNormal="13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8" customFormat="1" ht="13" customHeight="1" x14ac:dyDescent="0.25">
      <c r="A1" s="260" t="str">
        <f>'Year 1'!A1:H1</f>
        <v>SPONSOR:  Louisiana Board of Regents (FY 26-27) RD RCS 1-Year</v>
      </c>
      <c r="B1" s="260"/>
      <c r="C1" s="260"/>
      <c r="D1" s="260"/>
      <c r="E1" s="260"/>
      <c r="F1" s="260"/>
      <c r="G1" s="260"/>
      <c r="H1" s="260"/>
      <c r="I1" s="115" t="s">
        <v>50</v>
      </c>
      <c r="J1" s="245">
        <f>'Year 2'!J2+1</f>
        <v>47300</v>
      </c>
      <c r="K1" s="168"/>
      <c r="L1" s="116"/>
      <c r="M1" s="116"/>
      <c r="N1" s="117"/>
    </row>
    <row r="2" spans="1:19" s="8" customFormat="1" ht="13" customHeight="1" thickBot="1" x14ac:dyDescent="0.3">
      <c r="A2" s="265" t="str">
        <f>'Year 1'!A2:H2</f>
        <v xml:space="preserve">PRINCIPAL INVESTIGATOR:  </v>
      </c>
      <c r="B2" s="265"/>
      <c r="C2" s="265"/>
      <c r="D2" s="265"/>
      <c r="E2" s="265"/>
      <c r="F2" s="265"/>
      <c r="G2" s="265"/>
      <c r="H2" s="265"/>
      <c r="I2" s="42"/>
      <c r="J2" s="245">
        <f>J1+364+30</f>
        <v>47694</v>
      </c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  <c r="L3" s="11"/>
      <c r="M3" s="11"/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L4" s="5"/>
      <c r="M4" s="5"/>
      <c r="O4" s="107" t="s">
        <v>129</v>
      </c>
      <c r="P4" s="107"/>
      <c r="Q4" s="107"/>
      <c r="R4" s="107"/>
    </row>
    <row r="5" spans="1:19" s="1" customFormat="1" ht="12" customHeight="1" x14ac:dyDescent="0.3">
      <c r="A5" s="48" t="s">
        <v>48</v>
      </c>
      <c r="B5" s="274"/>
      <c r="C5" s="274"/>
      <c r="D5" s="47">
        <f>'Year 2'!D5</f>
        <v>0</v>
      </c>
      <c r="E5" s="88">
        <f t="shared" ref="E5:E10" si="0">D5/9</f>
        <v>0</v>
      </c>
      <c r="F5" s="51"/>
      <c r="G5" s="89"/>
      <c r="H5" s="90"/>
      <c r="I5" s="217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131</v>
      </c>
      <c r="M5" s="179"/>
      <c r="N5" s="4"/>
      <c r="O5" s="223" t="s">
        <v>67</v>
      </c>
      <c r="P5" s="224"/>
      <c r="Q5" s="332" t="s">
        <v>69</v>
      </c>
      <c r="R5" s="330" t="s">
        <v>71</v>
      </c>
      <c r="S5" s="5"/>
    </row>
    <row r="6" spans="1:19" s="1" customFormat="1" ht="12" customHeight="1" thickBot="1" x14ac:dyDescent="0.25">
      <c r="A6" s="16" t="s">
        <v>49</v>
      </c>
      <c r="B6" s="269"/>
      <c r="C6" s="269"/>
      <c r="D6" s="47">
        <f>'Year 2'!D6</f>
        <v>0</v>
      </c>
      <c r="E6" s="86">
        <f t="shared" si="0"/>
        <v>0</v>
      </c>
      <c r="F6" s="45"/>
      <c r="G6" s="91"/>
      <c r="H6" s="81"/>
      <c r="I6" s="217">
        <f t="shared" si="1"/>
        <v>0</v>
      </c>
      <c r="J6" s="96">
        <f t="shared" si="2"/>
        <v>0</v>
      </c>
      <c r="K6" s="96">
        <f>D6*G6</f>
        <v>0</v>
      </c>
      <c r="L6" s="238" t="s">
        <v>132</v>
      </c>
      <c r="M6" s="179"/>
      <c r="N6" s="106"/>
      <c r="O6" s="227"/>
      <c r="P6" s="228" t="s">
        <v>68</v>
      </c>
      <c r="Q6" s="333"/>
      <c r="R6" s="331"/>
      <c r="S6" s="5"/>
    </row>
    <row r="7" spans="1:19" s="1" customFormat="1" ht="12" customHeight="1" x14ac:dyDescent="0.2">
      <c r="A7" s="16" t="s">
        <v>23</v>
      </c>
      <c r="B7" s="269"/>
      <c r="C7" s="269"/>
      <c r="D7" s="47">
        <f>'Year 2'!D7</f>
        <v>0</v>
      </c>
      <c r="E7" s="86">
        <f t="shared" si="0"/>
        <v>0</v>
      </c>
      <c r="F7" s="45"/>
      <c r="G7" s="91"/>
      <c r="H7" s="81"/>
      <c r="I7" s="217">
        <f t="shared" si="1"/>
        <v>0</v>
      </c>
      <c r="J7" s="96">
        <f t="shared" si="2"/>
        <v>0</v>
      </c>
      <c r="K7" s="96">
        <f t="shared" ref="K7:K10" si="3">D7*G7</f>
        <v>0</v>
      </c>
      <c r="L7" s="238" t="s">
        <v>133</v>
      </c>
      <c r="M7" s="179"/>
      <c r="N7" s="4"/>
      <c r="O7" s="230" t="s">
        <v>109</v>
      </c>
      <c r="P7" s="231">
        <f>I16+I18+I19+I20</f>
        <v>0</v>
      </c>
      <c r="Q7" s="231">
        <f>J16+J18+J19+J20</f>
        <v>0</v>
      </c>
      <c r="R7" s="231">
        <f>K16+K18+K19+K20</f>
        <v>0</v>
      </c>
      <c r="S7" s="5"/>
    </row>
    <row r="8" spans="1:19" s="1" customFormat="1" ht="12" customHeight="1" x14ac:dyDescent="0.2">
      <c r="A8" s="16" t="s">
        <v>24</v>
      </c>
      <c r="B8" s="269"/>
      <c r="C8" s="269"/>
      <c r="D8" s="47">
        <f>'Year 2'!D8</f>
        <v>0</v>
      </c>
      <c r="E8" s="86">
        <f t="shared" si="0"/>
        <v>0</v>
      </c>
      <c r="F8" s="45"/>
      <c r="G8" s="91"/>
      <c r="H8" s="81"/>
      <c r="I8" s="217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30" t="s">
        <v>110</v>
      </c>
      <c r="P8" s="231">
        <f>I25</f>
        <v>0</v>
      </c>
      <c r="Q8" s="231">
        <f>J25</f>
        <v>0</v>
      </c>
      <c r="R8" s="231">
        <f>K25</f>
        <v>0</v>
      </c>
      <c r="S8" s="5"/>
    </row>
    <row r="9" spans="1:19" s="1" customFormat="1" ht="12" customHeight="1" x14ac:dyDescent="0.2">
      <c r="A9" s="16" t="s">
        <v>25</v>
      </c>
      <c r="B9" s="263"/>
      <c r="C9" s="264"/>
      <c r="D9" s="47">
        <f>'Year 2'!D9</f>
        <v>0</v>
      </c>
      <c r="E9" s="86">
        <f t="shared" si="0"/>
        <v>0</v>
      </c>
      <c r="F9" s="45"/>
      <c r="G9" s="91"/>
      <c r="H9" s="81"/>
      <c r="I9" s="217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2" t="s">
        <v>111</v>
      </c>
      <c r="P9" s="205">
        <f>SUM(P7:P8)</f>
        <v>0</v>
      </c>
      <c r="Q9" s="205">
        <f>SUM(Q7:Q8)</f>
        <v>0</v>
      </c>
      <c r="R9" s="205">
        <f>SUM(R7:R8)</f>
        <v>0</v>
      </c>
      <c r="S9" s="5"/>
    </row>
    <row r="10" spans="1:19" s="1" customFormat="1" ht="12" customHeight="1" x14ac:dyDescent="0.2">
      <c r="A10" s="16" t="s">
        <v>29</v>
      </c>
      <c r="B10" s="263"/>
      <c r="C10" s="264"/>
      <c r="D10" s="47">
        <f>'Year 2'!D10</f>
        <v>0</v>
      </c>
      <c r="E10" s="86">
        <f t="shared" si="0"/>
        <v>0</v>
      </c>
      <c r="F10" s="45"/>
      <c r="G10" s="91"/>
      <c r="H10" s="81"/>
      <c r="I10" s="217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32" t="s">
        <v>112</v>
      </c>
      <c r="P10" s="231">
        <f>I28</f>
        <v>0</v>
      </c>
      <c r="Q10" s="231">
        <f>J28</f>
        <v>0</v>
      </c>
      <c r="R10" s="231">
        <f>K28</f>
        <v>0</v>
      </c>
      <c r="S10" s="5"/>
    </row>
    <row r="11" spans="1:19" s="1" customFormat="1" ht="12" customHeight="1" thickBot="1" x14ac:dyDescent="0.25">
      <c r="A11" s="21"/>
      <c r="B11" s="272" t="s">
        <v>35</v>
      </c>
      <c r="C11" s="27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32" t="s">
        <v>113</v>
      </c>
      <c r="P11" s="231">
        <f>SUM(I21:I23)</f>
        <v>0</v>
      </c>
      <c r="Q11" s="231">
        <f>SUM(J21:J23)</f>
        <v>0</v>
      </c>
      <c r="R11" s="231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4"/>
      <c r="C12" s="274"/>
      <c r="D12" s="47">
        <f>'Year 2'!D12</f>
        <v>0</v>
      </c>
      <c r="E12" s="88">
        <f>D12/12</f>
        <v>0</v>
      </c>
      <c r="F12" s="92"/>
      <c r="G12" s="56"/>
      <c r="H12" s="73"/>
      <c r="I12" s="217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227" t="s">
        <v>114</v>
      </c>
      <c r="P12" s="233">
        <f>I24</f>
        <v>0</v>
      </c>
      <c r="Q12" s="233">
        <f>J24</f>
        <v>0</v>
      </c>
      <c r="R12" s="233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69"/>
      <c r="C13" s="269"/>
      <c r="D13" s="47">
        <f>'Year 2'!D13</f>
        <v>0</v>
      </c>
      <c r="E13" s="86">
        <f>D13/12</f>
        <v>0</v>
      </c>
      <c r="F13" s="93"/>
      <c r="G13" s="46"/>
      <c r="H13" s="74"/>
      <c r="I13" s="218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09" t="s">
        <v>115</v>
      </c>
      <c r="P13" s="214">
        <f>SUM(P9:P12)</f>
        <v>0</v>
      </c>
      <c r="Q13" s="214">
        <f>SUM(Q9:Q12)</f>
        <v>0</v>
      </c>
      <c r="R13" s="214">
        <f>SUM(R9:R12)</f>
        <v>0</v>
      </c>
      <c r="S13" s="5"/>
    </row>
    <row r="14" spans="1:19" s="1" customFormat="1" ht="12" customHeight="1" x14ac:dyDescent="0.2">
      <c r="A14" s="16" t="s">
        <v>37</v>
      </c>
      <c r="B14" s="269"/>
      <c r="C14" s="269"/>
      <c r="D14" s="47">
        <f>'Year 2'!D14</f>
        <v>0</v>
      </c>
      <c r="E14" s="86">
        <f>D14/12</f>
        <v>0</v>
      </c>
      <c r="F14" s="93"/>
      <c r="G14" s="46"/>
      <c r="H14" s="74"/>
      <c r="I14" s="218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29" t="s">
        <v>24</v>
      </c>
      <c r="B15" s="334"/>
      <c r="C15" s="335"/>
      <c r="D15" s="47">
        <f>'Year 2'!D15</f>
        <v>0</v>
      </c>
      <c r="E15" s="128">
        <f>D15/12</f>
        <v>0</v>
      </c>
      <c r="F15" s="129"/>
      <c r="G15" s="130"/>
      <c r="H15" s="131"/>
      <c r="I15" s="219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32" t="s">
        <v>117</v>
      </c>
      <c r="P15" s="231">
        <f>I36</f>
        <v>0</v>
      </c>
      <c r="Q15" s="231">
        <f>J36</f>
        <v>0</v>
      </c>
      <c r="R15" s="231">
        <f>K36</f>
        <v>0</v>
      </c>
      <c r="S15" s="5"/>
    </row>
    <row r="16" spans="1:19" s="1" customFormat="1" ht="12" customHeight="1" thickBot="1" x14ac:dyDescent="0.25">
      <c r="A16" s="261" t="s">
        <v>20</v>
      </c>
      <c r="B16" s="262"/>
      <c r="C16" s="262"/>
      <c r="D16" s="262"/>
      <c r="E16" s="262"/>
      <c r="F16" s="262"/>
      <c r="G16" s="262"/>
      <c r="H16" s="262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234" t="s">
        <v>118</v>
      </c>
      <c r="P16" s="235">
        <f t="shared" ref="P16:R19" si="5">I52</f>
        <v>0</v>
      </c>
      <c r="Q16" s="235">
        <f t="shared" si="5"/>
        <v>0</v>
      </c>
      <c r="R16" s="235">
        <f t="shared" si="5"/>
        <v>0</v>
      </c>
      <c r="S16" s="5"/>
    </row>
    <row r="17" spans="1:20" ht="21.75" customHeight="1" thickBot="1" x14ac:dyDescent="0.25">
      <c r="A17" s="292" t="s">
        <v>7</v>
      </c>
      <c r="B17" s="293"/>
      <c r="C17" s="293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234" t="s">
        <v>119</v>
      </c>
      <c r="P17" s="235">
        <f t="shared" si="5"/>
        <v>0</v>
      </c>
      <c r="Q17" s="235">
        <f t="shared" si="5"/>
        <v>0</v>
      </c>
      <c r="R17" s="235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94</v>
      </c>
      <c r="D18" s="47">
        <f>'Year 2'!D18</f>
        <v>0</v>
      </c>
      <c r="E18" s="60">
        <f t="shared" ref="E18:E19" si="6">D18/12</f>
        <v>0</v>
      </c>
      <c r="F18" s="79"/>
      <c r="G18" s="80"/>
      <c r="H18" s="81"/>
      <c r="I18" s="220">
        <f t="shared" ref="I18" si="7">SUM(B18*E18*F18)+(B18*E18*G18)+(B18*E18*H18)</f>
        <v>0</v>
      </c>
      <c r="J18" s="98"/>
      <c r="K18" s="98"/>
      <c r="L18" s="14"/>
      <c r="M18" s="14"/>
      <c r="N18" s="6"/>
      <c r="O18" s="234" t="s">
        <v>120</v>
      </c>
      <c r="P18" s="235">
        <f t="shared" si="5"/>
        <v>0</v>
      </c>
      <c r="Q18" s="235">
        <f t="shared" si="5"/>
        <v>0</v>
      </c>
      <c r="R18" s="235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88</v>
      </c>
      <c r="D19" s="47">
        <f>'Year 2'!D19</f>
        <v>0</v>
      </c>
      <c r="E19" s="60">
        <f t="shared" si="6"/>
        <v>0</v>
      </c>
      <c r="F19" s="79"/>
      <c r="G19" s="80"/>
      <c r="H19" s="81"/>
      <c r="I19" s="220">
        <f t="shared" ref="I19:I26" si="8">SUM(B19*E19*F19)+(B19*E19*G19)+(B19*E19*H19)</f>
        <v>0</v>
      </c>
      <c r="J19" s="98"/>
      <c r="K19" s="98"/>
      <c r="L19" s="14"/>
      <c r="M19" s="14"/>
      <c r="N19" s="6"/>
      <c r="O19" s="234" t="s">
        <v>121</v>
      </c>
      <c r="P19" s="235">
        <f t="shared" si="5"/>
        <v>0</v>
      </c>
      <c r="Q19" s="235">
        <f t="shared" si="5"/>
        <v>0</v>
      </c>
      <c r="R19" s="235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2'!D20</f>
        <v>0</v>
      </c>
      <c r="E20" s="60">
        <f t="shared" ref="E20:E26" si="9">D20/12</f>
        <v>0</v>
      </c>
      <c r="F20" s="79"/>
      <c r="G20" s="80"/>
      <c r="H20" s="81"/>
      <c r="I20" s="220">
        <f t="shared" si="8"/>
        <v>0</v>
      </c>
      <c r="J20" s="98"/>
      <c r="K20" s="98"/>
      <c r="L20" s="14"/>
      <c r="M20" s="14"/>
      <c r="N20" s="6"/>
      <c r="O20" s="234" t="s">
        <v>122</v>
      </c>
      <c r="P20" s="235">
        <f>I32</f>
        <v>0</v>
      </c>
      <c r="Q20" s="235">
        <f>J32</f>
        <v>0</v>
      </c>
      <c r="R20" s="235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91</v>
      </c>
      <c r="D21" s="47">
        <f>'Year 2'!D21</f>
        <v>2000</v>
      </c>
      <c r="E21" s="60">
        <f>D21/9</f>
        <v>222</v>
      </c>
      <c r="F21" s="45"/>
      <c r="G21" s="80"/>
      <c r="H21" s="81"/>
      <c r="I21" s="220">
        <f>SUM(B21*E21*F21)+(B21*E21*G21)+(B21*E21*H21)</f>
        <v>0</v>
      </c>
      <c r="J21" s="97"/>
      <c r="K21" s="97"/>
      <c r="L21" s="5"/>
      <c r="M21" s="5"/>
      <c r="N21" s="4"/>
      <c r="O21" s="234" t="s">
        <v>123</v>
      </c>
      <c r="P21" s="235">
        <f>SUM(I56,I42,I57)</f>
        <v>0</v>
      </c>
      <c r="Q21" s="235">
        <f>SUM(J56,J42,J57)</f>
        <v>0</v>
      </c>
      <c r="R21" s="235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92</v>
      </c>
      <c r="D22" s="47">
        <f>'Year 2'!D22</f>
        <v>1150</v>
      </c>
      <c r="E22" s="60">
        <f>D22/9</f>
        <v>128</v>
      </c>
      <c r="F22" s="45"/>
      <c r="G22" s="80"/>
      <c r="H22" s="81"/>
      <c r="I22" s="220">
        <f t="shared" ref="I22:I23" si="10">SUM(B22*E22*F22)+(B22*E22*G22)+(B22*E22*H22)</f>
        <v>0</v>
      </c>
      <c r="J22" s="97"/>
      <c r="K22" s="97"/>
      <c r="L22" s="5"/>
      <c r="M22" s="5"/>
      <c r="N22" s="4"/>
      <c r="O22" s="236" t="s">
        <v>124</v>
      </c>
      <c r="P22" s="237">
        <f>I50</f>
        <v>0</v>
      </c>
      <c r="Q22" s="237">
        <f>J50</f>
        <v>0</v>
      </c>
      <c r="R22" s="237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93</v>
      </c>
      <c r="D23" s="85"/>
      <c r="E23" s="60"/>
      <c r="F23" s="45"/>
      <c r="G23" s="80"/>
      <c r="H23" s="81"/>
      <c r="I23" s="220">
        <f t="shared" si="10"/>
        <v>0</v>
      </c>
      <c r="J23" s="97"/>
      <c r="K23" s="97"/>
      <c r="L23" s="5"/>
      <c r="M23" s="5"/>
      <c r="N23" s="4"/>
      <c r="O23" s="209" t="s">
        <v>125</v>
      </c>
      <c r="P23" s="214">
        <f>SUM(P15:P22)</f>
        <v>0</v>
      </c>
      <c r="Q23" s="214">
        <f>SUM(Q15:Q22)</f>
        <v>0</v>
      </c>
      <c r="R23" s="214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60">
        <f t="shared" ref="E24" si="11">D24/9</f>
        <v>0</v>
      </c>
      <c r="F24" s="45"/>
      <c r="G24" s="80"/>
      <c r="H24" s="81"/>
      <c r="I24" s="220">
        <f t="shared" si="8"/>
        <v>0</v>
      </c>
      <c r="J24" s="97"/>
      <c r="K24" s="97"/>
      <c r="L24" s="5"/>
      <c r="M24" s="5"/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0">
        <f t="shared" si="8"/>
        <v>0</v>
      </c>
      <c r="J25" s="97"/>
      <c r="K25" s="97"/>
      <c r="L25" s="5"/>
      <c r="M25" s="5"/>
      <c r="N25" s="4"/>
      <c r="O25" s="232" t="s">
        <v>127</v>
      </c>
      <c r="P25" s="231">
        <f t="shared" ref="P25:R26" si="12">I62</f>
        <v>0</v>
      </c>
      <c r="Q25" s="231">
        <f t="shared" si="12"/>
        <v>0</v>
      </c>
      <c r="R25" s="231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1">
        <f t="shared" si="8"/>
        <v>0</v>
      </c>
      <c r="J26" s="124"/>
      <c r="K26" s="124"/>
      <c r="L26" s="5"/>
      <c r="M26" s="5"/>
      <c r="O26" s="183" t="s">
        <v>128</v>
      </c>
      <c r="P26" s="215">
        <f t="shared" si="12"/>
        <v>0</v>
      </c>
      <c r="Q26" s="215">
        <f t="shared" si="12"/>
        <v>0</v>
      </c>
      <c r="R26" s="215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1" t="s">
        <v>81</v>
      </c>
      <c r="B27" s="262"/>
      <c r="C27" s="262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94">
        <f>'Year 2'!A28+2%</f>
        <v>0.438</v>
      </c>
      <c r="B28" s="295"/>
      <c r="C28" s="253" t="s">
        <v>85</v>
      </c>
      <c r="D28" s="253"/>
      <c r="E28" s="253"/>
      <c r="F28" s="253"/>
      <c r="G28" s="253"/>
      <c r="H28" s="254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285" t="s">
        <v>87</v>
      </c>
      <c r="B29" s="286"/>
      <c r="C29" s="286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36" t="s">
        <v>74</v>
      </c>
      <c r="B30" s="337"/>
      <c r="C30" s="337"/>
      <c r="D30" s="337"/>
      <c r="E30" s="337"/>
      <c r="F30" s="337"/>
      <c r="G30" s="337"/>
      <c r="H30" s="338"/>
      <c r="I30" s="328"/>
      <c r="J30" s="328"/>
      <c r="K30" s="328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39"/>
      <c r="B31" s="340"/>
      <c r="C31" s="340"/>
      <c r="D31" s="340"/>
      <c r="E31" s="340"/>
      <c r="F31" s="340"/>
      <c r="G31" s="340"/>
      <c r="H31" s="341"/>
      <c r="I31" s="329"/>
      <c r="J31" s="329"/>
      <c r="K31" s="329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312" t="s">
        <v>0</v>
      </c>
      <c r="B32" s="313"/>
      <c r="C32" s="313"/>
      <c r="D32" s="313"/>
      <c r="E32" s="313"/>
      <c r="F32" s="313"/>
      <c r="G32" s="313"/>
      <c r="H32" s="314"/>
      <c r="I32" s="180"/>
      <c r="J32" s="180"/>
      <c r="K32" s="180"/>
      <c r="L32" s="239" t="s">
        <v>134</v>
      </c>
      <c r="M32" s="5"/>
    </row>
    <row r="33" spans="1:20" ht="12" customHeight="1" x14ac:dyDescent="0.2">
      <c r="A33" s="292" t="s">
        <v>9</v>
      </c>
      <c r="B33" s="293"/>
      <c r="C33" s="293"/>
      <c r="D33" s="293"/>
      <c r="E33" s="293"/>
      <c r="F33" s="293"/>
      <c r="G33" s="293"/>
      <c r="H33" s="293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91" t="s">
        <v>57</v>
      </c>
      <c r="C34" s="291"/>
      <c r="D34" s="291"/>
      <c r="E34" s="291"/>
      <c r="F34" s="291"/>
      <c r="G34" s="291"/>
      <c r="H34" s="291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1" t="s">
        <v>11</v>
      </c>
      <c r="C35" s="301"/>
      <c r="D35" s="301"/>
      <c r="E35" s="301"/>
      <c r="F35" s="301"/>
      <c r="G35" s="301"/>
      <c r="H35" s="301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285" t="s">
        <v>86</v>
      </c>
      <c r="B36" s="286"/>
      <c r="C36" s="286"/>
      <c r="D36" s="286"/>
      <c r="E36" s="286"/>
      <c r="F36" s="286"/>
      <c r="G36" s="286"/>
      <c r="H36" s="287"/>
      <c r="I36" s="159">
        <f>SUM(I34:I35)</f>
        <v>0</v>
      </c>
      <c r="J36" s="159">
        <f>SUM(J34:J35)</f>
        <v>0</v>
      </c>
      <c r="K36" s="159">
        <f>SUM(K34:K35)</f>
        <v>0</v>
      </c>
      <c r="L36" s="187"/>
      <c r="M36" s="187"/>
      <c r="N36" s="187"/>
    </row>
    <row r="37" spans="1:20" ht="12" customHeight="1" x14ac:dyDescent="0.2">
      <c r="A37" s="318" t="s">
        <v>12</v>
      </c>
      <c r="B37" s="319"/>
      <c r="C37" s="319"/>
      <c r="D37" s="319"/>
      <c r="E37" s="319"/>
      <c r="F37" s="319"/>
      <c r="G37" s="319"/>
      <c r="H37" s="319"/>
      <c r="I37" s="191"/>
      <c r="J37" s="192"/>
      <c r="K37" s="190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97</v>
      </c>
      <c r="C38" s="7"/>
      <c r="D38" s="188"/>
      <c r="E38" s="7" t="s">
        <v>98</v>
      </c>
      <c r="F38" s="189"/>
      <c r="G38" s="189" t="s">
        <v>99</v>
      </c>
      <c r="H38" s="7"/>
      <c r="I38" s="193">
        <f>D38*F38</f>
        <v>0</v>
      </c>
      <c r="J38" s="194"/>
      <c r="K38" s="194"/>
      <c r="L38" s="167"/>
      <c r="M38" s="167"/>
      <c r="N38" s="167"/>
    </row>
    <row r="39" spans="1:20" ht="12" customHeight="1" x14ac:dyDescent="0.2">
      <c r="A39" s="20"/>
      <c r="B39" s="323" t="s">
        <v>14</v>
      </c>
      <c r="C39" s="323"/>
      <c r="D39" s="323"/>
      <c r="E39" s="323"/>
      <c r="F39" s="323"/>
      <c r="G39" s="323"/>
      <c r="H39" s="323"/>
      <c r="I39" s="194"/>
      <c r="J39" s="194"/>
      <c r="K39" s="194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91" t="s">
        <v>15</v>
      </c>
      <c r="C40" s="291"/>
      <c r="D40" s="291"/>
      <c r="E40" s="291"/>
      <c r="F40" s="291"/>
      <c r="G40" s="291"/>
      <c r="H40" s="291"/>
      <c r="I40" s="194"/>
      <c r="J40" s="194"/>
      <c r="K40" s="194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1" t="s">
        <v>16</v>
      </c>
      <c r="C41" s="301"/>
      <c r="D41" s="301"/>
      <c r="E41" s="301"/>
      <c r="F41" s="301"/>
      <c r="G41" s="301"/>
      <c r="H41" s="301"/>
      <c r="I41" s="195"/>
      <c r="J41" s="195"/>
      <c r="K41" s="195"/>
      <c r="L41" s="14"/>
      <c r="M41" s="14"/>
    </row>
    <row r="42" spans="1:20" ht="12" customHeight="1" thickBot="1" x14ac:dyDescent="0.25">
      <c r="A42" s="315" t="s">
        <v>28</v>
      </c>
      <c r="B42" s="316"/>
      <c r="C42" s="316"/>
      <c r="D42" s="316"/>
      <c r="E42" s="316"/>
      <c r="F42" s="316"/>
      <c r="G42" s="316"/>
      <c r="H42" s="317"/>
      <c r="I42" s="196">
        <f>SUM(I38:I41)</f>
        <v>0</v>
      </c>
      <c r="J42" s="196">
        <f>SUM(J38:J41)</f>
        <v>0</v>
      </c>
      <c r="K42" s="196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18" t="s">
        <v>31</v>
      </c>
      <c r="B43" s="319"/>
      <c r="C43" s="319"/>
      <c r="D43" s="319"/>
      <c r="E43" s="319"/>
      <c r="F43" s="319"/>
      <c r="G43" s="319"/>
      <c r="H43" s="319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100</v>
      </c>
      <c r="C44" s="189"/>
      <c r="D44" s="44" t="s">
        <v>101</v>
      </c>
      <c r="E44" s="258"/>
      <c r="F44" s="258"/>
      <c r="G44" s="258"/>
      <c r="H44" s="259"/>
      <c r="I44" s="99">
        <f>IF(E44&lt;=25000,+E44,25000)</f>
        <v>0</v>
      </c>
      <c r="J44" s="197"/>
      <c r="K44" s="197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102</v>
      </c>
      <c r="C45" s="189"/>
      <c r="D45" s="44" t="s">
        <v>101</v>
      </c>
      <c r="E45" s="258"/>
      <c r="F45" s="258"/>
      <c r="G45" s="258"/>
      <c r="H45" s="259"/>
      <c r="I45" s="99">
        <f t="shared" ref="I45:I48" si="13">IF(E45&lt;=25000,+E45,25000)</f>
        <v>0</v>
      </c>
      <c r="J45" s="197"/>
      <c r="K45" s="197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103</v>
      </c>
      <c r="C46" s="189"/>
      <c r="D46" s="44" t="s">
        <v>101</v>
      </c>
      <c r="E46" s="258"/>
      <c r="F46" s="258"/>
      <c r="G46" s="258"/>
      <c r="H46" s="259"/>
      <c r="I46" s="99">
        <f t="shared" si="13"/>
        <v>0</v>
      </c>
      <c r="J46" s="197"/>
      <c r="K46" s="197"/>
      <c r="L46" s="167"/>
      <c r="M46" s="167"/>
      <c r="N46" s="167"/>
      <c r="O46" s="187"/>
      <c r="P46" s="187"/>
      <c r="Q46" s="187"/>
      <c r="R46" s="187"/>
      <c r="S46" s="187"/>
      <c r="T46" s="1"/>
    </row>
    <row r="47" spans="1:20" ht="12" customHeight="1" x14ac:dyDescent="0.2">
      <c r="A47" s="19"/>
      <c r="B47" s="7" t="s">
        <v>104</v>
      </c>
      <c r="C47" s="189"/>
      <c r="D47" s="44" t="s">
        <v>101</v>
      </c>
      <c r="E47" s="258"/>
      <c r="F47" s="258"/>
      <c r="G47" s="258"/>
      <c r="H47" s="259"/>
      <c r="I47" s="99">
        <f t="shared" si="13"/>
        <v>0</v>
      </c>
      <c r="J47" s="197"/>
      <c r="K47" s="197"/>
      <c r="L47" s="167"/>
      <c r="M47" s="167"/>
      <c r="N47" s="167"/>
    </row>
    <row r="48" spans="1:20" ht="12" customHeight="1" x14ac:dyDescent="0.2">
      <c r="A48" s="19"/>
      <c r="B48" s="7" t="s">
        <v>105</v>
      </c>
      <c r="C48" s="189"/>
      <c r="D48" s="44" t="s">
        <v>101</v>
      </c>
      <c r="E48" s="258"/>
      <c r="F48" s="258"/>
      <c r="G48" s="258"/>
      <c r="H48" s="259"/>
      <c r="I48" s="99">
        <f t="shared" si="13"/>
        <v>0</v>
      </c>
      <c r="J48" s="197"/>
      <c r="K48" s="197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8"/>
      <c r="B49" s="199" t="s">
        <v>46</v>
      </c>
      <c r="C49" s="200"/>
      <c r="D49" s="201"/>
      <c r="E49" s="201"/>
      <c r="F49" s="201"/>
      <c r="G49" s="201"/>
      <c r="H49" s="201"/>
      <c r="I49" s="202">
        <f>SUM(E44:E48)-SUM(I44:I48)</f>
        <v>0</v>
      </c>
      <c r="J49" s="197"/>
      <c r="K49" s="197"/>
      <c r="L49" s="167"/>
      <c r="M49" s="167"/>
      <c r="N49" s="167"/>
    </row>
    <row r="50" spans="1:20" ht="12" customHeight="1" thickBot="1" x14ac:dyDescent="0.25">
      <c r="A50" s="285" t="s">
        <v>30</v>
      </c>
      <c r="B50" s="286"/>
      <c r="C50" s="286"/>
      <c r="D50" s="203"/>
      <c r="E50" s="203"/>
      <c r="F50" s="203"/>
      <c r="G50" s="203"/>
      <c r="H50" s="203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92" t="s">
        <v>17</v>
      </c>
      <c r="B51" s="310"/>
      <c r="C51" s="310"/>
      <c r="D51" s="310"/>
      <c r="E51" s="310"/>
      <c r="F51" s="310"/>
      <c r="G51" s="310"/>
      <c r="H51" s="311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91" t="s">
        <v>70</v>
      </c>
      <c r="C52" s="291"/>
      <c r="D52" s="291"/>
      <c r="E52" s="291"/>
      <c r="F52" s="291"/>
      <c r="G52" s="291"/>
      <c r="H52" s="291"/>
      <c r="I52" s="98"/>
      <c r="J52" s="98"/>
      <c r="K52" s="98"/>
      <c r="L52" s="14"/>
      <c r="M52" s="14"/>
    </row>
    <row r="53" spans="1:20" ht="12" customHeight="1" x14ac:dyDescent="0.2">
      <c r="A53" s="17"/>
      <c r="B53" s="291" t="s">
        <v>106</v>
      </c>
      <c r="C53" s="291"/>
      <c r="D53" s="291"/>
      <c r="E53" s="291"/>
      <c r="F53" s="291"/>
      <c r="G53" s="291"/>
      <c r="H53" s="291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91" t="s">
        <v>107</v>
      </c>
      <c r="C54" s="291"/>
      <c r="D54" s="291"/>
      <c r="E54" s="291"/>
      <c r="F54" s="291"/>
      <c r="G54" s="291"/>
      <c r="H54" s="291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91" t="s">
        <v>108</v>
      </c>
      <c r="C55" s="291"/>
      <c r="D55" s="291"/>
      <c r="E55" s="291"/>
      <c r="F55" s="291"/>
      <c r="G55" s="291"/>
      <c r="H55" s="291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27" t="s">
        <v>77</v>
      </c>
      <c r="C56" s="327"/>
      <c r="D56" s="327"/>
      <c r="E56" s="327"/>
      <c r="F56" s="327"/>
      <c r="G56" s="327"/>
      <c r="H56" s="327"/>
      <c r="I56" s="105"/>
      <c r="J56" s="161"/>
      <c r="K56" s="161"/>
      <c r="L56" s="18" t="s">
        <v>89</v>
      </c>
      <c r="M56" s="14">
        <f>'Year 2'!M57</f>
        <v>2029</v>
      </c>
      <c r="N56" s="113">
        <f>'Year 2'!N57*1.05</f>
        <v>5510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91" t="s">
        <v>33</v>
      </c>
      <c r="C57" s="291"/>
      <c r="D57" s="291"/>
      <c r="E57" s="291"/>
      <c r="F57" s="291"/>
      <c r="G57" s="291"/>
      <c r="H57" s="291"/>
      <c r="I57" s="99"/>
      <c r="J57" s="99"/>
      <c r="K57" s="99"/>
      <c r="L57" s="18" t="s">
        <v>90</v>
      </c>
      <c r="M57" s="14">
        <f>M56+1</f>
        <v>2030</v>
      </c>
      <c r="N57" s="113">
        <f>N56</f>
        <v>5510</v>
      </c>
      <c r="O57" s="167"/>
      <c r="P57" s="167"/>
      <c r="Q57" s="167"/>
      <c r="R57" s="167"/>
      <c r="S57" s="167"/>
    </row>
    <row r="58" spans="1:20" ht="12" customHeight="1" thickBot="1" x14ac:dyDescent="0.25">
      <c r="A58" s="285" t="s">
        <v>19</v>
      </c>
      <c r="B58" s="286"/>
      <c r="C58" s="286"/>
      <c r="D58" s="286"/>
      <c r="E58" s="286"/>
      <c r="F58" s="286"/>
      <c r="G58" s="286"/>
      <c r="H58" s="287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2" t="s">
        <v>18</v>
      </c>
      <c r="B59" s="303"/>
      <c r="C59" s="303"/>
      <c r="D59" s="303"/>
      <c r="E59" s="303"/>
      <c r="F59" s="303"/>
      <c r="G59" s="303"/>
      <c r="H59" s="303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04" t="s">
        <v>82</v>
      </c>
      <c r="B60" s="305"/>
      <c r="C60" s="306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07"/>
      <c r="B61" s="308"/>
      <c r="C61" s="309"/>
      <c r="D61" s="2" t="s">
        <v>96</v>
      </c>
      <c r="E61" s="186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298" t="s">
        <v>83</v>
      </c>
      <c r="B62" s="299"/>
      <c r="C62" s="300"/>
      <c r="D62" s="28" t="s">
        <v>76</v>
      </c>
      <c r="E62" s="120">
        <f>'Year 2'!E62</f>
        <v>0.48</v>
      </c>
      <c r="F62" s="178">
        <f>(SUM(I59:J59))-(SUM(I42:J42,I32:J32,I49:J49,I56:J56))</f>
        <v>0</v>
      </c>
      <c r="G62" s="121">
        <f>E62*F62-G61</f>
        <v>0</v>
      </c>
      <c r="H62" s="32"/>
      <c r="I62" s="216">
        <f>G61</f>
        <v>0</v>
      </c>
      <c r="J62" s="157">
        <f>G62</f>
        <v>0</v>
      </c>
      <c r="K62" s="105"/>
      <c r="L62" s="122" t="s">
        <v>130</v>
      </c>
      <c r="M62" s="14"/>
    </row>
    <row r="63" spans="1:20" ht="12" customHeight="1" thickBot="1" x14ac:dyDescent="0.25">
      <c r="A63" s="302" t="s">
        <v>75</v>
      </c>
      <c r="B63" s="303"/>
      <c r="C63" s="303"/>
      <c r="D63" s="303"/>
      <c r="E63" s="303"/>
      <c r="F63" s="303"/>
      <c r="G63" s="303"/>
      <c r="H63" s="303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4" t="str">
        <f>'Year 1'!A66</f>
        <v>Note:  Permanent Equipment, Participant Support Costs, Subcontracts over $25,000, and Tuition are not included in the base for the indirect cost calculation.</v>
      </c>
      <c r="B64" s="324"/>
      <c r="C64" s="324"/>
      <c r="D64" s="324"/>
      <c r="E64" s="324"/>
      <c r="F64" s="324"/>
      <c r="G64" s="324"/>
      <c r="H64" s="324"/>
      <c r="I64" s="162"/>
      <c r="J64" s="25"/>
      <c r="K64" s="25"/>
    </row>
    <row r="65" spans="1:13" ht="11.25" customHeight="1" x14ac:dyDescent="0.2">
      <c r="A65" s="290"/>
      <c r="B65" s="290"/>
      <c r="C65" s="290"/>
      <c r="D65" s="290"/>
      <c r="E65" s="290"/>
      <c r="F65" s="290"/>
      <c r="G65" s="290"/>
      <c r="H65" s="290"/>
      <c r="I65" s="24"/>
      <c r="J65" s="25"/>
      <c r="K65" s="25"/>
    </row>
    <row r="66" spans="1:13" ht="11.25" customHeight="1" thickBot="1" x14ac:dyDescent="0.25">
      <c r="A66" s="290"/>
      <c r="B66" s="290"/>
      <c r="C66" s="290"/>
      <c r="D66" s="290"/>
      <c r="E66" s="290"/>
      <c r="F66" s="290"/>
      <c r="G66" s="290"/>
      <c r="H66" s="290"/>
      <c r="I66" s="24"/>
      <c r="J66" s="24"/>
      <c r="K66" s="24"/>
    </row>
    <row r="67" spans="1:13" ht="13.9" customHeight="1" x14ac:dyDescent="0.3">
      <c r="A67" s="283" t="s">
        <v>63</v>
      </c>
      <c r="B67" s="284"/>
      <c r="C67" s="284"/>
      <c r="D67" s="284"/>
      <c r="E67" s="284"/>
      <c r="F67" s="284"/>
      <c r="G67" s="284"/>
      <c r="H67" s="284"/>
      <c r="I67" s="325">
        <f>I63</f>
        <v>0</v>
      </c>
      <c r="J67" s="326"/>
      <c r="K67" s="243"/>
      <c r="L67" s="240"/>
      <c r="M67" s="122"/>
    </row>
    <row r="68" spans="1:13" ht="13.9" customHeight="1" x14ac:dyDescent="0.3">
      <c r="A68" s="277" t="s">
        <v>72</v>
      </c>
      <c r="B68" s="322"/>
      <c r="C68" s="322"/>
      <c r="D68" s="322"/>
      <c r="E68" s="322"/>
      <c r="F68" s="322"/>
      <c r="G68" s="322"/>
      <c r="H68" s="322"/>
      <c r="I68" s="296">
        <f>J63</f>
        <v>0</v>
      </c>
      <c r="J68" s="297"/>
      <c r="K68" s="244"/>
      <c r="L68" s="14"/>
      <c r="M68" s="14"/>
    </row>
    <row r="69" spans="1:13" ht="13.9" hidden="1" customHeight="1" x14ac:dyDescent="0.3">
      <c r="A69" s="277" t="s">
        <v>71</v>
      </c>
      <c r="B69" s="278"/>
      <c r="C69" s="278"/>
      <c r="D69" s="278"/>
      <c r="E69" s="278"/>
      <c r="F69" s="278"/>
      <c r="G69" s="278"/>
      <c r="H69" s="278"/>
      <c r="I69" s="296">
        <f>K63</f>
        <v>0</v>
      </c>
      <c r="J69" s="297"/>
      <c r="K69" s="244"/>
      <c r="L69" s="14"/>
      <c r="M69" s="14"/>
    </row>
    <row r="70" spans="1:13" ht="13.9" customHeight="1" thickBot="1" x14ac:dyDescent="0.35">
      <c r="A70" s="279" t="s">
        <v>64</v>
      </c>
      <c r="B70" s="280"/>
      <c r="C70" s="280"/>
      <c r="D70" s="280"/>
      <c r="E70" s="280"/>
      <c r="F70" s="280"/>
      <c r="G70" s="280"/>
      <c r="H70" s="280"/>
      <c r="I70" s="320">
        <f>SUM(I67:K69)</f>
        <v>0</v>
      </c>
      <c r="J70" s="321"/>
      <c r="K70" s="244"/>
      <c r="L70" s="14"/>
      <c r="M70" s="14"/>
    </row>
    <row r="71" spans="1:13" x14ac:dyDescent="0.2">
      <c r="J71" s="241" t="str">
        <f>'Year 1'!J73</f>
        <v>rev 08.17.26</v>
      </c>
    </row>
    <row r="72" spans="1:13" x14ac:dyDescent="0.2">
      <c r="K72" s="6"/>
    </row>
  </sheetData>
  <mergeCells count="71">
    <mergeCell ref="A50:C50"/>
    <mergeCell ref="B52:H52"/>
    <mergeCell ref="B53:H53"/>
    <mergeCell ref="E45:H45"/>
    <mergeCell ref="E46:H46"/>
    <mergeCell ref="E47:H47"/>
    <mergeCell ref="E48:H48"/>
    <mergeCell ref="I70:J70"/>
    <mergeCell ref="A64:H64"/>
    <mergeCell ref="A68:H68"/>
    <mergeCell ref="A69:H69"/>
    <mergeCell ref="A66:H66"/>
    <mergeCell ref="I67:J67"/>
    <mergeCell ref="I68:J68"/>
    <mergeCell ref="I69:J69"/>
    <mergeCell ref="A70:H70"/>
    <mergeCell ref="A33:H33"/>
    <mergeCell ref="B34:H34"/>
    <mergeCell ref="A67:H67"/>
    <mergeCell ref="B55:H55"/>
    <mergeCell ref="B56:H56"/>
    <mergeCell ref="B57:H57"/>
    <mergeCell ref="A58:H58"/>
    <mergeCell ref="A59:H59"/>
    <mergeCell ref="A60:C61"/>
    <mergeCell ref="A62:C62"/>
    <mergeCell ref="A63:H63"/>
    <mergeCell ref="A65:H65"/>
    <mergeCell ref="B54:H54"/>
    <mergeCell ref="A43:H43"/>
    <mergeCell ref="A51:H51"/>
    <mergeCell ref="E44:H44"/>
    <mergeCell ref="I30:I31"/>
    <mergeCell ref="J30:J31"/>
    <mergeCell ref="K30:K31"/>
    <mergeCell ref="A28:B28"/>
    <mergeCell ref="C28:H28"/>
    <mergeCell ref="A30:H31"/>
    <mergeCell ref="A29:C29"/>
    <mergeCell ref="B39:H39"/>
    <mergeCell ref="B40:H40"/>
    <mergeCell ref="B41:H41"/>
    <mergeCell ref="B35:H35"/>
    <mergeCell ref="A37:H37"/>
    <mergeCell ref="A32:H32"/>
    <mergeCell ref="A36:H36"/>
    <mergeCell ref="A42:H42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2"/>
  <sheetViews>
    <sheetView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8" customFormat="1" ht="13" customHeight="1" x14ac:dyDescent="0.25">
      <c r="A1" s="260" t="str">
        <f>'Year 1'!A1:H1</f>
        <v>SPONSOR:  Louisiana Board of Regents (FY 26-27) RD RCS 1-Year</v>
      </c>
      <c r="B1" s="260"/>
      <c r="C1" s="260"/>
      <c r="D1" s="260"/>
      <c r="E1" s="260"/>
      <c r="F1" s="260"/>
      <c r="G1" s="260"/>
      <c r="H1" s="260"/>
      <c r="I1" s="115" t="s">
        <v>51</v>
      </c>
      <c r="J1" s="169" t="s">
        <v>78</v>
      </c>
      <c r="K1" s="168"/>
      <c r="L1" s="116"/>
      <c r="M1" s="116"/>
      <c r="N1" s="117"/>
    </row>
    <row r="2" spans="1:19" s="8" customFormat="1" ht="13" customHeight="1" thickBot="1" x14ac:dyDescent="0.3">
      <c r="A2" s="265" t="str">
        <f>'Year 1'!A2:H2</f>
        <v xml:space="preserve">PRINCIPAL INVESTIGATOR:  </v>
      </c>
      <c r="B2" s="265"/>
      <c r="C2" s="265"/>
      <c r="D2" s="265"/>
      <c r="E2" s="265"/>
      <c r="F2" s="265"/>
      <c r="G2" s="265"/>
      <c r="H2" s="265"/>
      <c r="I2" s="42"/>
      <c r="J2" s="42"/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  <c r="L3" s="11"/>
      <c r="M3" s="11"/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L4" s="5"/>
      <c r="M4" s="5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274"/>
      <c r="C5" s="274"/>
      <c r="D5" s="85">
        <f>'Year 3'!D5*1.03</f>
        <v>0</v>
      </c>
      <c r="E5" s="88">
        <f t="shared" ref="E5:E10" si="0">D5/9</f>
        <v>0</v>
      </c>
      <c r="F5" s="51"/>
      <c r="G5" s="89"/>
      <c r="H5" s="90"/>
      <c r="I5" s="217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95</v>
      </c>
      <c r="M5" s="179"/>
      <c r="N5" s="4"/>
      <c r="O5" s="108" t="s">
        <v>67</v>
      </c>
      <c r="P5" s="151"/>
      <c r="Q5" s="342" t="s">
        <v>69</v>
      </c>
      <c r="R5" s="344" t="s">
        <v>71</v>
      </c>
      <c r="S5" s="5"/>
    </row>
    <row r="6" spans="1:19" s="1" customFormat="1" ht="12" customHeight="1" thickBot="1" x14ac:dyDescent="0.25">
      <c r="A6" s="16" t="s">
        <v>49</v>
      </c>
      <c r="B6" s="269"/>
      <c r="C6" s="269"/>
      <c r="D6" s="85">
        <f>'Year 3'!D6*1.03</f>
        <v>0</v>
      </c>
      <c r="E6" s="86">
        <f t="shared" si="0"/>
        <v>0</v>
      </c>
      <c r="F6" s="45"/>
      <c r="G6" s="91"/>
      <c r="H6" s="81"/>
      <c r="I6" s="217">
        <f t="shared" si="1"/>
        <v>0</v>
      </c>
      <c r="J6" s="96">
        <f t="shared" si="2"/>
        <v>0</v>
      </c>
      <c r="K6" s="96">
        <f>D6*G6</f>
        <v>0</v>
      </c>
      <c r="L6" s="78"/>
      <c r="M6" s="179"/>
      <c r="N6" s="106"/>
      <c r="O6" s="109"/>
      <c r="P6" s="185" t="s">
        <v>68</v>
      </c>
      <c r="Q6" s="343"/>
      <c r="R6" s="345"/>
      <c r="S6" s="5"/>
    </row>
    <row r="7" spans="1:19" s="1" customFormat="1" ht="12" customHeight="1" x14ac:dyDescent="0.2">
      <c r="A7" s="16" t="s">
        <v>23</v>
      </c>
      <c r="B7" s="269"/>
      <c r="C7" s="269"/>
      <c r="D7" s="85">
        <f>'Year 3'!D7*1.03</f>
        <v>0</v>
      </c>
      <c r="E7" s="86">
        <f t="shared" si="0"/>
        <v>0</v>
      </c>
      <c r="F7" s="45"/>
      <c r="G7" s="91"/>
      <c r="H7" s="81"/>
      <c r="I7" s="217">
        <f t="shared" si="1"/>
        <v>0</v>
      </c>
      <c r="J7" s="96">
        <f t="shared" si="2"/>
        <v>0</v>
      </c>
      <c r="K7" s="96">
        <f t="shared" ref="K7:K10" si="3">D7*G7</f>
        <v>0</v>
      </c>
      <c r="L7" s="78"/>
      <c r="M7" s="179"/>
      <c r="N7" s="4"/>
      <c r="O7" s="211" t="s">
        <v>109</v>
      </c>
      <c r="P7" s="148">
        <f>I16+I18+I19+I20</f>
        <v>0</v>
      </c>
      <c r="Q7" s="148">
        <f>J16+J18+J19+J20</f>
        <v>0</v>
      </c>
      <c r="R7" s="148">
        <f>K16+K18+K19+K20</f>
        <v>0</v>
      </c>
      <c r="S7" s="5"/>
    </row>
    <row r="8" spans="1:19" s="1" customFormat="1" ht="12" customHeight="1" x14ac:dyDescent="0.2">
      <c r="A8" s="16" t="s">
        <v>24</v>
      </c>
      <c r="B8" s="269"/>
      <c r="C8" s="269"/>
      <c r="D8" s="85">
        <f>'Year 3'!D8*1.03</f>
        <v>0</v>
      </c>
      <c r="E8" s="86">
        <f t="shared" si="0"/>
        <v>0</v>
      </c>
      <c r="F8" s="45"/>
      <c r="G8" s="91"/>
      <c r="H8" s="81"/>
      <c r="I8" s="217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11" t="s">
        <v>110</v>
      </c>
      <c r="P8" s="148">
        <f>I25</f>
        <v>0</v>
      </c>
      <c r="Q8" s="148">
        <f>J25</f>
        <v>0</v>
      </c>
      <c r="R8" s="148">
        <f>K25</f>
        <v>0</v>
      </c>
      <c r="S8" s="5"/>
    </row>
    <row r="9" spans="1:19" s="1" customFormat="1" ht="12" customHeight="1" x14ac:dyDescent="0.2">
      <c r="A9" s="16" t="s">
        <v>25</v>
      </c>
      <c r="B9" s="263"/>
      <c r="C9" s="264"/>
      <c r="D9" s="85">
        <f>'Year 3'!D9*1.03</f>
        <v>0</v>
      </c>
      <c r="E9" s="86">
        <f t="shared" si="0"/>
        <v>0</v>
      </c>
      <c r="F9" s="45"/>
      <c r="G9" s="91"/>
      <c r="H9" s="81"/>
      <c r="I9" s="217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2" t="s">
        <v>111</v>
      </c>
      <c r="P9" s="205">
        <f>SUM(P7:P8)</f>
        <v>0</v>
      </c>
      <c r="Q9" s="205">
        <f>SUM(Q7:Q8)</f>
        <v>0</v>
      </c>
      <c r="R9" s="205">
        <f>SUM(R7:R8)</f>
        <v>0</v>
      </c>
      <c r="S9" s="5"/>
    </row>
    <row r="10" spans="1:19" s="1" customFormat="1" ht="12" customHeight="1" x14ac:dyDescent="0.2">
      <c r="A10" s="16" t="s">
        <v>29</v>
      </c>
      <c r="B10" s="263"/>
      <c r="C10" s="264"/>
      <c r="D10" s="85">
        <f>'Year 3'!D10*1.03</f>
        <v>0</v>
      </c>
      <c r="E10" s="86">
        <f t="shared" si="0"/>
        <v>0</v>
      </c>
      <c r="F10" s="45"/>
      <c r="G10" s="91"/>
      <c r="H10" s="81"/>
      <c r="I10" s="217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04" t="s">
        <v>112</v>
      </c>
      <c r="P10" s="148">
        <f>I28</f>
        <v>0</v>
      </c>
      <c r="Q10" s="148">
        <f>J28</f>
        <v>0</v>
      </c>
      <c r="R10" s="148">
        <f>K28</f>
        <v>0</v>
      </c>
      <c r="S10" s="5"/>
    </row>
    <row r="11" spans="1:19" s="1" customFormat="1" ht="12" customHeight="1" thickBot="1" x14ac:dyDescent="0.25">
      <c r="A11" s="21"/>
      <c r="B11" s="272" t="s">
        <v>35</v>
      </c>
      <c r="C11" s="27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04" t="s">
        <v>113</v>
      </c>
      <c r="P11" s="148">
        <f>SUM(I21:I23)</f>
        <v>0</v>
      </c>
      <c r="Q11" s="148">
        <f>SUM(J21:J23)</f>
        <v>0</v>
      </c>
      <c r="R11" s="148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4"/>
      <c r="C12" s="274"/>
      <c r="D12" s="87">
        <f>'Year 3'!D12*1.03</f>
        <v>0</v>
      </c>
      <c r="E12" s="88">
        <f>D12/12</f>
        <v>0</v>
      </c>
      <c r="F12" s="92"/>
      <c r="G12" s="56"/>
      <c r="H12" s="73"/>
      <c r="I12" s="217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109" t="s">
        <v>114</v>
      </c>
      <c r="P12" s="208">
        <f>I24</f>
        <v>0</v>
      </c>
      <c r="Q12" s="208">
        <f>J24</f>
        <v>0</v>
      </c>
      <c r="R12" s="208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69"/>
      <c r="C13" s="269"/>
      <c r="D13" s="87">
        <f>'Year 3'!D13*1.03</f>
        <v>0</v>
      </c>
      <c r="E13" s="86">
        <f>D13/12</f>
        <v>0</v>
      </c>
      <c r="F13" s="93"/>
      <c r="G13" s="46"/>
      <c r="H13" s="74"/>
      <c r="I13" s="218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09" t="s">
        <v>115</v>
      </c>
      <c r="P13" s="214">
        <f>SUM(P9:P12)</f>
        <v>0</v>
      </c>
      <c r="Q13" s="214">
        <f>SUM(Q9:Q12)</f>
        <v>0</v>
      </c>
      <c r="R13" s="214">
        <f>SUM(R9:R12)</f>
        <v>0</v>
      </c>
      <c r="S13" s="5"/>
    </row>
    <row r="14" spans="1:19" s="1" customFormat="1" ht="12" customHeight="1" x14ac:dyDescent="0.2">
      <c r="A14" s="16" t="s">
        <v>37</v>
      </c>
      <c r="B14" s="269"/>
      <c r="C14" s="269"/>
      <c r="D14" s="87">
        <f>'Year 3'!D14*1.03</f>
        <v>0</v>
      </c>
      <c r="E14" s="86">
        <f>D14/12</f>
        <v>0</v>
      </c>
      <c r="F14" s="93"/>
      <c r="G14" s="46"/>
      <c r="H14" s="74"/>
      <c r="I14" s="218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29" t="s">
        <v>24</v>
      </c>
      <c r="B15" s="334"/>
      <c r="C15" s="335"/>
      <c r="D15" s="135">
        <f>'Year 3'!D15*1.03</f>
        <v>0</v>
      </c>
      <c r="E15" s="128">
        <f>D15/12</f>
        <v>0</v>
      </c>
      <c r="F15" s="129"/>
      <c r="G15" s="130"/>
      <c r="H15" s="131"/>
      <c r="I15" s="219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04" t="s">
        <v>117</v>
      </c>
      <c r="P15" s="148">
        <f>I36</f>
        <v>0</v>
      </c>
      <c r="Q15" s="148">
        <f>J36</f>
        <v>0</v>
      </c>
      <c r="R15" s="148">
        <f>K36</f>
        <v>0</v>
      </c>
      <c r="S15" s="5"/>
    </row>
    <row r="16" spans="1:19" s="1" customFormat="1" ht="12" customHeight="1" thickBot="1" x14ac:dyDescent="0.25">
      <c r="A16" s="261" t="s">
        <v>20</v>
      </c>
      <c r="B16" s="262"/>
      <c r="C16" s="262"/>
      <c r="D16" s="262"/>
      <c r="E16" s="262"/>
      <c r="F16" s="262"/>
      <c r="G16" s="262"/>
      <c r="H16" s="262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150" t="s">
        <v>118</v>
      </c>
      <c r="P16" s="149">
        <f t="shared" ref="P16:R19" si="5">I52</f>
        <v>0</v>
      </c>
      <c r="Q16" s="149">
        <f t="shared" si="5"/>
        <v>0</v>
      </c>
      <c r="R16" s="149">
        <f t="shared" si="5"/>
        <v>0</v>
      </c>
      <c r="S16" s="5"/>
    </row>
    <row r="17" spans="1:20" ht="21.75" customHeight="1" thickBot="1" x14ac:dyDescent="0.25">
      <c r="A17" s="292" t="s">
        <v>7</v>
      </c>
      <c r="B17" s="293"/>
      <c r="C17" s="293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150" t="s">
        <v>119</v>
      </c>
      <c r="P17" s="149">
        <f t="shared" si="5"/>
        <v>0</v>
      </c>
      <c r="Q17" s="149">
        <f t="shared" si="5"/>
        <v>0</v>
      </c>
      <c r="R17" s="149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94</v>
      </c>
      <c r="D18" s="47">
        <f>'Year 3'!D18*1.03</f>
        <v>0</v>
      </c>
      <c r="E18" s="60">
        <f t="shared" ref="E18:E19" si="6">D18/12</f>
        <v>0</v>
      </c>
      <c r="F18" s="79"/>
      <c r="G18" s="80"/>
      <c r="H18" s="81"/>
      <c r="I18" s="220">
        <f t="shared" ref="I18" si="7">SUM(B18*E18*F18)+(B18*E18*G18)+(B18*E18*H18)</f>
        <v>0</v>
      </c>
      <c r="J18" s="98"/>
      <c r="K18" s="98"/>
      <c r="L18" s="14"/>
      <c r="M18" s="14"/>
      <c r="N18" s="6"/>
      <c r="O18" s="150" t="s">
        <v>120</v>
      </c>
      <c r="P18" s="149">
        <f t="shared" si="5"/>
        <v>0</v>
      </c>
      <c r="Q18" s="149">
        <f t="shared" si="5"/>
        <v>0</v>
      </c>
      <c r="R18" s="149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88</v>
      </c>
      <c r="D19" s="47">
        <f>'Year 3'!D19*1.03</f>
        <v>0</v>
      </c>
      <c r="E19" s="60">
        <f t="shared" si="6"/>
        <v>0</v>
      </c>
      <c r="F19" s="79"/>
      <c r="G19" s="80"/>
      <c r="H19" s="81"/>
      <c r="I19" s="220">
        <f t="shared" ref="I19:I26" si="8">SUM(B19*E19*F19)+(B19*E19*G19)+(B19*E19*H19)</f>
        <v>0</v>
      </c>
      <c r="J19" s="98"/>
      <c r="K19" s="98"/>
      <c r="L19" s="14"/>
      <c r="M19" s="14"/>
      <c r="N19" s="6"/>
      <c r="O19" s="150" t="s">
        <v>121</v>
      </c>
      <c r="P19" s="149">
        <f t="shared" si="5"/>
        <v>0</v>
      </c>
      <c r="Q19" s="149">
        <f t="shared" si="5"/>
        <v>0</v>
      </c>
      <c r="R19" s="149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3'!D20*1.03</f>
        <v>0</v>
      </c>
      <c r="E20" s="60">
        <f t="shared" ref="E20:E26" si="9">D20/12</f>
        <v>0</v>
      </c>
      <c r="F20" s="79"/>
      <c r="G20" s="80"/>
      <c r="H20" s="81"/>
      <c r="I20" s="220">
        <f t="shared" si="8"/>
        <v>0</v>
      </c>
      <c r="J20" s="98"/>
      <c r="K20" s="98"/>
      <c r="L20" s="14"/>
      <c r="M20" s="14"/>
      <c r="N20" s="6"/>
      <c r="O20" s="150" t="s">
        <v>122</v>
      </c>
      <c r="P20" s="149">
        <f>I32</f>
        <v>0</v>
      </c>
      <c r="Q20" s="149">
        <f>J32</f>
        <v>0</v>
      </c>
      <c r="R20" s="149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91</v>
      </c>
      <c r="D21" s="47">
        <f>'Year 3'!D21</f>
        <v>2000</v>
      </c>
      <c r="E21" s="86">
        <f>D21/9</f>
        <v>222</v>
      </c>
      <c r="F21" s="45"/>
      <c r="G21" s="80"/>
      <c r="H21" s="81"/>
      <c r="I21" s="220">
        <f>SUM(B21*E21*F21)+(B21*E21*G21)+(B21*E21*H21)</f>
        <v>0</v>
      </c>
      <c r="J21" s="97"/>
      <c r="K21" s="97"/>
      <c r="L21" s="5"/>
      <c r="M21" s="5"/>
      <c r="N21" s="4"/>
      <c r="O21" s="150" t="s">
        <v>123</v>
      </c>
      <c r="P21" s="149">
        <f>SUM(I56,I42,I57)</f>
        <v>0</v>
      </c>
      <c r="Q21" s="149">
        <f>SUM(J56,J42,J57)</f>
        <v>0</v>
      </c>
      <c r="R21" s="149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92</v>
      </c>
      <c r="D22" s="47">
        <f>'Year 3'!D22</f>
        <v>1150</v>
      </c>
      <c r="E22" s="86">
        <f>D22/9</f>
        <v>128</v>
      </c>
      <c r="F22" s="45"/>
      <c r="G22" s="80"/>
      <c r="H22" s="81"/>
      <c r="I22" s="220">
        <f t="shared" ref="I22:I23" si="10">SUM(B22*E22*F22)+(B22*E22*G22)+(B22*E22*H22)</f>
        <v>0</v>
      </c>
      <c r="J22" s="97"/>
      <c r="K22" s="97"/>
      <c r="L22" s="5"/>
      <c r="M22" s="5"/>
      <c r="N22" s="4"/>
      <c r="O22" s="153" t="s">
        <v>124</v>
      </c>
      <c r="P22" s="207">
        <f>I50</f>
        <v>0</v>
      </c>
      <c r="Q22" s="207">
        <f>J50</f>
        <v>0</v>
      </c>
      <c r="R22" s="207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93</v>
      </c>
      <c r="D23" s="85"/>
      <c r="E23" s="86"/>
      <c r="F23" s="45"/>
      <c r="G23" s="80"/>
      <c r="H23" s="81"/>
      <c r="I23" s="220">
        <f t="shared" si="10"/>
        <v>0</v>
      </c>
      <c r="J23" s="97"/>
      <c r="K23" s="97"/>
      <c r="L23" s="5"/>
      <c r="M23" s="5"/>
      <c r="N23" s="4"/>
      <c r="O23" s="209" t="s">
        <v>125</v>
      </c>
      <c r="P23" s="214">
        <f>SUM(P15:P22)</f>
        <v>0</v>
      </c>
      <c r="Q23" s="214">
        <f>SUM(Q15:Q22)</f>
        <v>0</v>
      </c>
      <c r="R23" s="214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86">
        <f t="shared" ref="E24" si="11">D24/9</f>
        <v>0</v>
      </c>
      <c r="F24" s="45"/>
      <c r="G24" s="80"/>
      <c r="H24" s="81"/>
      <c r="I24" s="220">
        <f t="shared" si="8"/>
        <v>0</v>
      </c>
      <c r="J24" s="97"/>
      <c r="K24" s="97"/>
      <c r="L24" s="5"/>
      <c r="M24" s="5"/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0">
        <f t="shared" si="8"/>
        <v>0</v>
      </c>
      <c r="J25" s="97"/>
      <c r="K25" s="97"/>
      <c r="L25" s="5"/>
      <c r="M25" s="5"/>
      <c r="N25" s="4"/>
      <c r="O25" s="204" t="s">
        <v>127</v>
      </c>
      <c r="P25" s="148">
        <f t="shared" ref="P25:R26" si="12">I62</f>
        <v>0</v>
      </c>
      <c r="Q25" s="148">
        <f t="shared" si="12"/>
        <v>0</v>
      </c>
      <c r="R25" s="148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1">
        <f t="shared" si="8"/>
        <v>0</v>
      </c>
      <c r="J26" s="124"/>
      <c r="K26" s="124"/>
      <c r="L26" s="5"/>
      <c r="M26" s="5"/>
      <c r="O26" s="183" t="s">
        <v>128</v>
      </c>
      <c r="P26" s="215">
        <f t="shared" si="12"/>
        <v>0</v>
      </c>
      <c r="Q26" s="215">
        <f t="shared" si="12"/>
        <v>0</v>
      </c>
      <c r="R26" s="215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1" t="s">
        <v>81</v>
      </c>
      <c r="B27" s="262"/>
      <c r="C27" s="262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94">
        <f>'Year 3'!A28+2%</f>
        <v>0.45800000000000002</v>
      </c>
      <c r="B28" s="295"/>
      <c r="C28" s="253" t="s">
        <v>85</v>
      </c>
      <c r="D28" s="253"/>
      <c r="E28" s="253"/>
      <c r="F28" s="253"/>
      <c r="G28" s="253"/>
      <c r="H28" s="254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285" t="s">
        <v>87</v>
      </c>
      <c r="B29" s="286"/>
      <c r="C29" s="286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36" t="s">
        <v>74</v>
      </c>
      <c r="B30" s="337"/>
      <c r="C30" s="337"/>
      <c r="D30" s="337"/>
      <c r="E30" s="337"/>
      <c r="F30" s="337"/>
      <c r="G30" s="337"/>
      <c r="H30" s="338"/>
      <c r="I30" s="328"/>
      <c r="J30" s="328"/>
      <c r="K30" s="328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39"/>
      <c r="B31" s="340"/>
      <c r="C31" s="340"/>
      <c r="D31" s="340"/>
      <c r="E31" s="340"/>
      <c r="F31" s="340"/>
      <c r="G31" s="340"/>
      <c r="H31" s="341"/>
      <c r="I31" s="329"/>
      <c r="J31" s="329"/>
      <c r="K31" s="329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312" t="s">
        <v>0</v>
      </c>
      <c r="B32" s="313"/>
      <c r="C32" s="313"/>
      <c r="D32" s="313"/>
      <c r="E32" s="313"/>
      <c r="F32" s="313"/>
      <c r="G32" s="313"/>
      <c r="H32" s="314"/>
      <c r="I32" s="180"/>
      <c r="J32" s="180"/>
      <c r="K32" s="180"/>
      <c r="L32" s="5"/>
      <c r="M32" s="5"/>
    </row>
    <row r="33" spans="1:20" ht="12" customHeight="1" x14ac:dyDescent="0.2">
      <c r="A33" s="292" t="s">
        <v>9</v>
      </c>
      <c r="B33" s="293"/>
      <c r="C33" s="293"/>
      <c r="D33" s="293"/>
      <c r="E33" s="293"/>
      <c r="F33" s="293"/>
      <c r="G33" s="293"/>
      <c r="H33" s="293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91" t="s">
        <v>57</v>
      </c>
      <c r="C34" s="291"/>
      <c r="D34" s="291"/>
      <c r="E34" s="291"/>
      <c r="F34" s="291"/>
      <c r="G34" s="291"/>
      <c r="H34" s="291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1" t="s">
        <v>11</v>
      </c>
      <c r="C35" s="301"/>
      <c r="D35" s="301"/>
      <c r="E35" s="301"/>
      <c r="F35" s="301"/>
      <c r="G35" s="301"/>
      <c r="H35" s="301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285" t="s">
        <v>86</v>
      </c>
      <c r="B36" s="286"/>
      <c r="C36" s="286"/>
      <c r="D36" s="286"/>
      <c r="E36" s="286"/>
      <c r="F36" s="286"/>
      <c r="G36" s="286"/>
      <c r="H36" s="287"/>
      <c r="I36" s="159">
        <f>SUM(I34:I35)</f>
        <v>0</v>
      </c>
      <c r="J36" s="159">
        <f>SUM(J34:J35)</f>
        <v>0</v>
      </c>
      <c r="K36" s="159">
        <f>SUM(K34:K35)</f>
        <v>0</v>
      </c>
      <c r="L36" s="187"/>
      <c r="M36" s="187"/>
      <c r="N36" s="187"/>
    </row>
    <row r="37" spans="1:20" ht="12" customHeight="1" x14ac:dyDescent="0.2">
      <c r="A37" s="318" t="s">
        <v>12</v>
      </c>
      <c r="B37" s="319"/>
      <c r="C37" s="319"/>
      <c r="D37" s="319"/>
      <c r="E37" s="319"/>
      <c r="F37" s="319"/>
      <c r="G37" s="319"/>
      <c r="H37" s="319"/>
      <c r="I37" s="191"/>
      <c r="J37" s="192"/>
      <c r="K37" s="190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97</v>
      </c>
      <c r="C38" s="7"/>
      <c r="D38" s="188"/>
      <c r="E38" s="7" t="s">
        <v>98</v>
      </c>
      <c r="F38" s="189"/>
      <c r="G38" s="189" t="s">
        <v>99</v>
      </c>
      <c r="H38" s="7"/>
      <c r="I38" s="193">
        <f>D38*F38</f>
        <v>0</v>
      </c>
      <c r="J38" s="194"/>
      <c r="K38" s="194"/>
      <c r="L38" s="167"/>
      <c r="M38" s="167"/>
      <c r="N38" s="167"/>
    </row>
    <row r="39" spans="1:20" ht="12" customHeight="1" x14ac:dyDescent="0.2">
      <c r="A39" s="20"/>
      <c r="B39" s="323" t="s">
        <v>14</v>
      </c>
      <c r="C39" s="323"/>
      <c r="D39" s="323"/>
      <c r="E39" s="323"/>
      <c r="F39" s="323"/>
      <c r="G39" s="323"/>
      <c r="H39" s="323"/>
      <c r="I39" s="194"/>
      <c r="J39" s="194"/>
      <c r="K39" s="194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91" t="s">
        <v>15</v>
      </c>
      <c r="C40" s="291"/>
      <c r="D40" s="291"/>
      <c r="E40" s="291"/>
      <c r="F40" s="291"/>
      <c r="G40" s="291"/>
      <c r="H40" s="291"/>
      <c r="I40" s="194"/>
      <c r="J40" s="194"/>
      <c r="K40" s="194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1" t="s">
        <v>16</v>
      </c>
      <c r="C41" s="301"/>
      <c r="D41" s="301"/>
      <c r="E41" s="301"/>
      <c r="F41" s="301"/>
      <c r="G41" s="301"/>
      <c r="H41" s="301"/>
      <c r="I41" s="195"/>
      <c r="J41" s="195"/>
      <c r="K41" s="195"/>
      <c r="L41" s="14"/>
      <c r="M41" s="14"/>
    </row>
    <row r="42" spans="1:20" ht="12" customHeight="1" thickBot="1" x14ac:dyDescent="0.25">
      <c r="A42" s="315" t="s">
        <v>28</v>
      </c>
      <c r="B42" s="316"/>
      <c r="C42" s="316"/>
      <c r="D42" s="316"/>
      <c r="E42" s="316"/>
      <c r="F42" s="316"/>
      <c r="G42" s="316"/>
      <c r="H42" s="317"/>
      <c r="I42" s="196">
        <f>SUM(I38:I41)</f>
        <v>0</v>
      </c>
      <c r="J42" s="196">
        <f>SUM(J38:J41)</f>
        <v>0</v>
      </c>
      <c r="K42" s="196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18" t="s">
        <v>31</v>
      </c>
      <c r="B43" s="319"/>
      <c r="C43" s="319"/>
      <c r="D43" s="319"/>
      <c r="E43" s="319"/>
      <c r="F43" s="319"/>
      <c r="G43" s="319"/>
      <c r="H43" s="319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100</v>
      </c>
      <c r="C44" s="189"/>
      <c r="D44" s="44" t="s">
        <v>101</v>
      </c>
      <c r="E44" s="258"/>
      <c r="F44" s="258"/>
      <c r="G44" s="258"/>
      <c r="H44" s="259"/>
      <c r="I44" s="99">
        <f>IF(E44&lt;=25000,+E44,25000)</f>
        <v>0</v>
      </c>
      <c r="J44" s="197"/>
      <c r="K44" s="197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102</v>
      </c>
      <c r="C45" s="189"/>
      <c r="D45" s="44" t="s">
        <v>101</v>
      </c>
      <c r="E45" s="258"/>
      <c r="F45" s="258"/>
      <c r="G45" s="258"/>
      <c r="H45" s="259"/>
      <c r="I45" s="99">
        <f t="shared" ref="I45:I48" si="13">IF(E45&lt;=25000,+E45,25000)</f>
        <v>0</v>
      </c>
      <c r="J45" s="197"/>
      <c r="K45" s="197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103</v>
      </c>
      <c r="C46" s="189"/>
      <c r="D46" s="44" t="s">
        <v>101</v>
      </c>
      <c r="E46" s="258"/>
      <c r="F46" s="258"/>
      <c r="G46" s="258"/>
      <c r="H46" s="259"/>
      <c r="I46" s="99">
        <f t="shared" si="13"/>
        <v>0</v>
      </c>
      <c r="J46" s="197"/>
      <c r="K46" s="197"/>
      <c r="L46" s="167"/>
      <c r="M46" s="167"/>
      <c r="N46" s="167"/>
      <c r="O46" s="187"/>
      <c r="P46" s="187"/>
      <c r="Q46" s="187"/>
      <c r="R46" s="187"/>
      <c r="S46" s="187"/>
      <c r="T46" s="1"/>
    </row>
    <row r="47" spans="1:20" ht="12" customHeight="1" x14ac:dyDescent="0.2">
      <c r="A47" s="19"/>
      <c r="B47" s="7" t="s">
        <v>104</v>
      </c>
      <c r="C47" s="189"/>
      <c r="D47" s="44" t="s">
        <v>101</v>
      </c>
      <c r="E47" s="258"/>
      <c r="F47" s="258"/>
      <c r="G47" s="258"/>
      <c r="H47" s="259"/>
      <c r="I47" s="99">
        <f t="shared" si="13"/>
        <v>0</v>
      </c>
      <c r="J47" s="197"/>
      <c r="K47" s="197"/>
      <c r="L47" s="167"/>
      <c r="M47" s="167"/>
      <c r="N47" s="167"/>
    </row>
    <row r="48" spans="1:20" ht="12" customHeight="1" x14ac:dyDescent="0.2">
      <c r="A48" s="19"/>
      <c r="B48" s="7" t="s">
        <v>105</v>
      </c>
      <c r="C48" s="189"/>
      <c r="D48" s="44" t="s">
        <v>101</v>
      </c>
      <c r="E48" s="258"/>
      <c r="F48" s="258"/>
      <c r="G48" s="258"/>
      <c r="H48" s="259"/>
      <c r="I48" s="99">
        <f t="shared" si="13"/>
        <v>0</v>
      </c>
      <c r="J48" s="197"/>
      <c r="K48" s="197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8"/>
      <c r="B49" s="199" t="s">
        <v>46</v>
      </c>
      <c r="C49" s="200"/>
      <c r="D49" s="201"/>
      <c r="E49" s="201"/>
      <c r="F49" s="201"/>
      <c r="G49" s="201"/>
      <c r="H49" s="201"/>
      <c r="I49" s="202">
        <f>SUM(E44:E48)-SUM(I44:I48)</f>
        <v>0</v>
      </c>
      <c r="J49" s="197"/>
      <c r="K49" s="197"/>
      <c r="L49" s="167"/>
      <c r="M49" s="167"/>
      <c r="N49" s="167"/>
    </row>
    <row r="50" spans="1:20" ht="12" customHeight="1" thickBot="1" x14ac:dyDescent="0.25">
      <c r="A50" s="285" t="s">
        <v>30</v>
      </c>
      <c r="B50" s="286"/>
      <c r="C50" s="286"/>
      <c r="D50" s="203"/>
      <c r="E50" s="203"/>
      <c r="F50" s="203"/>
      <c r="G50" s="203"/>
      <c r="H50" s="203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92" t="s">
        <v>17</v>
      </c>
      <c r="B51" s="310"/>
      <c r="C51" s="310"/>
      <c r="D51" s="310"/>
      <c r="E51" s="310"/>
      <c r="F51" s="310"/>
      <c r="G51" s="310"/>
      <c r="H51" s="311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91" t="s">
        <v>70</v>
      </c>
      <c r="C52" s="291"/>
      <c r="D52" s="291"/>
      <c r="E52" s="291"/>
      <c r="F52" s="291"/>
      <c r="G52" s="291"/>
      <c r="H52" s="291"/>
      <c r="I52" s="98"/>
      <c r="J52" s="98"/>
      <c r="K52" s="98"/>
      <c r="L52" s="14"/>
      <c r="M52" s="14"/>
    </row>
    <row r="53" spans="1:20" ht="12" customHeight="1" x14ac:dyDescent="0.2">
      <c r="A53" s="17"/>
      <c r="B53" s="291" t="s">
        <v>106</v>
      </c>
      <c r="C53" s="291"/>
      <c r="D53" s="291"/>
      <c r="E53" s="291"/>
      <c r="F53" s="291"/>
      <c r="G53" s="291"/>
      <c r="H53" s="291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91" t="s">
        <v>107</v>
      </c>
      <c r="C54" s="291"/>
      <c r="D54" s="291"/>
      <c r="E54" s="291"/>
      <c r="F54" s="291"/>
      <c r="G54" s="291"/>
      <c r="H54" s="291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91" t="s">
        <v>108</v>
      </c>
      <c r="C55" s="291"/>
      <c r="D55" s="291"/>
      <c r="E55" s="291"/>
      <c r="F55" s="291"/>
      <c r="G55" s="291"/>
      <c r="H55" s="291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27" t="s">
        <v>77</v>
      </c>
      <c r="C56" s="327"/>
      <c r="D56" s="327"/>
      <c r="E56" s="327"/>
      <c r="F56" s="327"/>
      <c r="G56" s="327"/>
      <c r="H56" s="327"/>
      <c r="I56" s="105"/>
      <c r="J56" s="161"/>
      <c r="K56" s="161"/>
      <c r="L56" s="18" t="s">
        <v>89</v>
      </c>
      <c r="M56" s="14">
        <f>'Year 3'!M57</f>
        <v>2030</v>
      </c>
      <c r="N56" s="113">
        <f>'Year 3'!N57*1.05</f>
        <v>5786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91" t="s">
        <v>33</v>
      </c>
      <c r="C57" s="291"/>
      <c r="D57" s="291"/>
      <c r="E57" s="291"/>
      <c r="F57" s="291"/>
      <c r="G57" s="291"/>
      <c r="H57" s="291"/>
      <c r="I57" s="99"/>
      <c r="J57" s="99"/>
      <c r="K57" s="99"/>
      <c r="L57" s="18" t="s">
        <v>90</v>
      </c>
      <c r="M57" s="14">
        <f>M56+1</f>
        <v>2031</v>
      </c>
      <c r="N57" s="113">
        <f>N56</f>
        <v>5786</v>
      </c>
      <c r="O57" s="167"/>
      <c r="P57" s="167"/>
      <c r="Q57" s="167"/>
      <c r="R57" s="167"/>
      <c r="S57" s="167"/>
    </row>
    <row r="58" spans="1:20" ht="12" customHeight="1" thickBot="1" x14ac:dyDescent="0.25">
      <c r="A58" s="285" t="s">
        <v>19</v>
      </c>
      <c r="B58" s="286"/>
      <c r="C58" s="286"/>
      <c r="D58" s="286"/>
      <c r="E58" s="286"/>
      <c r="F58" s="286"/>
      <c r="G58" s="286"/>
      <c r="H58" s="287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2" t="s">
        <v>18</v>
      </c>
      <c r="B59" s="303"/>
      <c r="C59" s="303"/>
      <c r="D59" s="303"/>
      <c r="E59" s="303"/>
      <c r="F59" s="303"/>
      <c r="G59" s="303"/>
      <c r="H59" s="303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04" t="s">
        <v>82</v>
      </c>
      <c r="B60" s="305"/>
      <c r="C60" s="306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07"/>
      <c r="B61" s="308"/>
      <c r="C61" s="309"/>
      <c r="D61" s="2" t="s">
        <v>96</v>
      </c>
      <c r="E61" s="186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298" t="s">
        <v>83</v>
      </c>
      <c r="B62" s="299"/>
      <c r="C62" s="300"/>
      <c r="D62" s="28" t="s">
        <v>76</v>
      </c>
      <c r="E62" s="120">
        <f>'Year 3'!E62</f>
        <v>0.48</v>
      </c>
      <c r="F62" s="178">
        <f>(SUM(I59:J59))-(SUM(I42:J42,I32:J32,I50:J50,I56:J56))</f>
        <v>0</v>
      </c>
      <c r="G62" s="121">
        <f>E62*F62-G61</f>
        <v>0</v>
      </c>
      <c r="H62" s="32"/>
      <c r="I62" s="216">
        <f>G61</f>
        <v>0</v>
      </c>
      <c r="J62" s="157">
        <f>G62</f>
        <v>0</v>
      </c>
      <c r="K62" s="105"/>
      <c r="L62" s="14"/>
      <c r="M62" s="14"/>
    </row>
    <row r="63" spans="1:20" ht="12" customHeight="1" thickBot="1" x14ac:dyDescent="0.25">
      <c r="A63" s="302" t="s">
        <v>75</v>
      </c>
      <c r="B63" s="303"/>
      <c r="C63" s="303"/>
      <c r="D63" s="303"/>
      <c r="E63" s="303"/>
      <c r="F63" s="303"/>
      <c r="G63" s="303"/>
      <c r="H63" s="303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4" t="str">
        <f>'Year 1'!A66</f>
        <v>Note:  Permanent Equipment, Participant Support Costs, Subcontracts over $25,000, and Tuition are not included in the base for the indirect cost calculation.</v>
      </c>
      <c r="B64" s="324"/>
      <c r="C64" s="324"/>
      <c r="D64" s="324"/>
      <c r="E64" s="324"/>
      <c r="F64" s="324"/>
      <c r="G64" s="324"/>
      <c r="H64" s="324"/>
      <c r="I64" s="162"/>
      <c r="J64" s="25"/>
      <c r="K64" s="25"/>
    </row>
    <row r="65" spans="1:13" ht="11.25" customHeight="1" x14ac:dyDescent="0.2">
      <c r="A65" s="290"/>
      <c r="B65" s="290"/>
      <c r="C65" s="290"/>
      <c r="D65" s="290"/>
      <c r="E65" s="290"/>
      <c r="F65" s="290"/>
      <c r="G65" s="290"/>
      <c r="H65" s="290"/>
      <c r="I65" s="24"/>
      <c r="J65" s="25"/>
      <c r="K65" s="25"/>
    </row>
    <row r="66" spans="1:13" ht="11.25" customHeight="1" thickBot="1" x14ac:dyDescent="0.25">
      <c r="A66" s="290"/>
      <c r="B66" s="290"/>
      <c r="C66" s="290"/>
      <c r="D66" s="290"/>
      <c r="E66" s="290"/>
      <c r="F66" s="290"/>
      <c r="G66" s="290"/>
      <c r="H66" s="290"/>
      <c r="I66" s="24"/>
      <c r="J66" s="24"/>
      <c r="K66" s="24"/>
    </row>
    <row r="67" spans="1:13" ht="13.9" customHeight="1" x14ac:dyDescent="0.3">
      <c r="A67" s="283" t="s">
        <v>63</v>
      </c>
      <c r="B67" s="284"/>
      <c r="C67" s="284"/>
      <c r="D67" s="284"/>
      <c r="E67" s="284"/>
      <c r="F67" s="284"/>
      <c r="G67" s="284"/>
      <c r="H67" s="350"/>
      <c r="I67" s="351">
        <f>I63</f>
        <v>0</v>
      </c>
      <c r="J67" s="352"/>
      <c r="K67" s="353"/>
      <c r="L67" s="122" t="s">
        <v>79</v>
      </c>
      <c r="M67" s="122"/>
    </row>
    <row r="68" spans="1:13" ht="13.9" customHeight="1" x14ac:dyDescent="0.3">
      <c r="A68" s="277" t="s">
        <v>72</v>
      </c>
      <c r="B68" s="322"/>
      <c r="C68" s="322"/>
      <c r="D68" s="322"/>
      <c r="E68" s="322"/>
      <c r="F68" s="322"/>
      <c r="G68" s="322"/>
      <c r="H68" s="354"/>
      <c r="I68" s="355">
        <f>J63</f>
        <v>0</v>
      </c>
      <c r="J68" s="278"/>
      <c r="K68" s="356"/>
      <c r="L68" s="14"/>
      <c r="M68" s="14"/>
    </row>
    <row r="69" spans="1:13" ht="13.9" customHeight="1" x14ac:dyDescent="0.3">
      <c r="A69" s="277" t="s">
        <v>71</v>
      </c>
      <c r="B69" s="278"/>
      <c r="C69" s="278"/>
      <c r="D69" s="278"/>
      <c r="E69" s="278"/>
      <c r="F69" s="278"/>
      <c r="G69" s="278"/>
      <c r="H69" s="357"/>
      <c r="I69" s="355">
        <f>K63</f>
        <v>0</v>
      </c>
      <c r="J69" s="278"/>
      <c r="K69" s="356"/>
      <c r="L69" s="14"/>
      <c r="M69" s="14"/>
    </row>
    <row r="70" spans="1:13" ht="13.9" customHeight="1" thickBot="1" x14ac:dyDescent="0.35">
      <c r="A70" s="279" t="s">
        <v>64</v>
      </c>
      <c r="B70" s="280"/>
      <c r="C70" s="280"/>
      <c r="D70" s="280"/>
      <c r="E70" s="280"/>
      <c r="F70" s="280"/>
      <c r="G70" s="280"/>
      <c r="H70" s="346"/>
      <c r="I70" s="347">
        <f>SUM(I67:K69)</f>
        <v>0</v>
      </c>
      <c r="J70" s="348"/>
      <c r="K70" s="349"/>
      <c r="L70" s="14"/>
      <c r="M70" s="14"/>
    </row>
    <row r="71" spans="1:13" x14ac:dyDescent="0.2">
      <c r="K71" s="182" t="str">
        <f>'Year 1'!J73</f>
        <v>rev 08.17.26</v>
      </c>
    </row>
    <row r="72" spans="1:13" x14ac:dyDescent="0.2">
      <c r="K72" s="6"/>
    </row>
  </sheetData>
  <mergeCells count="71">
    <mergeCell ref="A65:H65"/>
    <mergeCell ref="A64:H64"/>
    <mergeCell ref="A68:H68"/>
    <mergeCell ref="I68:K68"/>
    <mergeCell ref="A69:H69"/>
    <mergeCell ref="I69:K69"/>
    <mergeCell ref="A66:H66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0"/>
  <sheetViews>
    <sheetView topLeftCell="A40"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260" t="str">
        <f>'Year 1'!A1:H1</f>
        <v>SPONSOR:  Louisiana Board of Regents (FY 26-27) RD RCS 1-Year</v>
      </c>
      <c r="B1" s="260"/>
      <c r="C1" s="260"/>
      <c r="D1" s="260"/>
      <c r="E1" s="260"/>
      <c r="F1" s="260"/>
      <c r="G1" s="260"/>
      <c r="H1" s="260"/>
      <c r="I1" s="115" t="s">
        <v>52</v>
      </c>
      <c r="J1" s="169" t="s">
        <v>80</v>
      </c>
      <c r="K1" s="42"/>
      <c r="L1" s="116"/>
      <c r="M1" s="116"/>
    </row>
    <row r="2" spans="1:19" s="8" customFormat="1" ht="13" customHeight="1" thickBot="1" x14ac:dyDescent="0.3">
      <c r="A2" s="265" t="str">
        <f>'Year 1'!A2:H2</f>
        <v xml:space="preserve">PRINCIPAL INVESTIGATOR:  </v>
      </c>
      <c r="B2" s="265"/>
      <c r="C2" s="265"/>
      <c r="D2" s="265"/>
      <c r="E2" s="265"/>
      <c r="F2" s="265"/>
      <c r="G2" s="265"/>
      <c r="H2" s="265"/>
      <c r="I2" s="42"/>
      <c r="J2" s="42"/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  <c r="L3" s="11"/>
      <c r="M3" s="11"/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L4" s="5"/>
      <c r="M4" s="5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274"/>
      <c r="C5" s="274"/>
      <c r="D5" s="85">
        <f>'Year 4'!D5*1.03</f>
        <v>0</v>
      </c>
      <c r="E5" s="88">
        <f t="shared" ref="E5:E10" si="0">D5/9</f>
        <v>0</v>
      </c>
      <c r="F5" s="51"/>
      <c r="G5" s="89"/>
      <c r="H5" s="90"/>
      <c r="I5" s="217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95</v>
      </c>
      <c r="M5" s="179"/>
      <c r="N5" s="4"/>
      <c r="O5" s="108" t="s">
        <v>67</v>
      </c>
      <c r="P5" s="151"/>
      <c r="Q5" s="342" t="s">
        <v>69</v>
      </c>
      <c r="R5" s="344" t="s">
        <v>71</v>
      </c>
      <c r="S5" s="5"/>
    </row>
    <row r="6" spans="1:19" s="1" customFormat="1" ht="12" customHeight="1" thickBot="1" x14ac:dyDescent="0.25">
      <c r="A6" s="16" t="s">
        <v>49</v>
      </c>
      <c r="B6" s="269"/>
      <c r="C6" s="269"/>
      <c r="D6" s="85">
        <f>'Year 4'!D6*1.03</f>
        <v>0</v>
      </c>
      <c r="E6" s="86">
        <f t="shared" si="0"/>
        <v>0</v>
      </c>
      <c r="F6" s="45"/>
      <c r="G6" s="91"/>
      <c r="H6" s="81"/>
      <c r="I6" s="217">
        <f t="shared" si="1"/>
        <v>0</v>
      </c>
      <c r="J6" s="96">
        <f t="shared" si="2"/>
        <v>0</v>
      </c>
      <c r="K6" s="96">
        <f>D6*G6</f>
        <v>0</v>
      </c>
      <c r="L6" s="78"/>
      <c r="M6" s="179"/>
      <c r="N6" s="106"/>
      <c r="O6" s="109"/>
      <c r="P6" s="185" t="s">
        <v>68</v>
      </c>
      <c r="Q6" s="343"/>
      <c r="R6" s="345"/>
      <c r="S6" s="5"/>
    </row>
    <row r="7" spans="1:19" s="1" customFormat="1" ht="12" customHeight="1" x14ac:dyDescent="0.2">
      <c r="A7" s="16" t="s">
        <v>23</v>
      </c>
      <c r="B7" s="269"/>
      <c r="C7" s="269"/>
      <c r="D7" s="85">
        <f>'Year 4'!D7*1.03</f>
        <v>0</v>
      </c>
      <c r="E7" s="86">
        <f t="shared" si="0"/>
        <v>0</v>
      </c>
      <c r="F7" s="45"/>
      <c r="G7" s="91"/>
      <c r="H7" s="81"/>
      <c r="I7" s="217">
        <f t="shared" si="1"/>
        <v>0</v>
      </c>
      <c r="J7" s="96">
        <f t="shared" si="2"/>
        <v>0</v>
      </c>
      <c r="K7" s="96">
        <f t="shared" ref="K7:K10" si="3">D7*G7</f>
        <v>0</v>
      </c>
      <c r="L7" s="78"/>
      <c r="M7" s="179"/>
      <c r="N7" s="4"/>
      <c r="O7" s="211" t="s">
        <v>109</v>
      </c>
      <c r="P7" s="148">
        <f>I16+I18+I19+I20</f>
        <v>0</v>
      </c>
      <c r="Q7" s="148">
        <f>J16+J18+J19+J20</f>
        <v>0</v>
      </c>
      <c r="R7" s="148">
        <f>K16+K18+K19+K20</f>
        <v>0</v>
      </c>
      <c r="S7" s="5"/>
    </row>
    <row r="8" spans="1:19" s="1" customFormat="1" ht="12" customHeight="1" x14ac:dyDescent="0.2">
      <c r="A8" s="16" t="s">
        <v>24</v>
      </c>
      <c r="B8" s="269"/>
      <c r="C8" s="269"/>
      <c r="D8" s="85">
        <f>'Year 4'!D8*1.03</f>
        <v>0</v>
      </c>
      <c r="E8" s="86">
        <f t="shared" si="0"/>
        <v>0</v>
      </c>
      <c r="F8" s="45"/>
      <c r="G8" s="91"/>
      <c r="H8" s="81"/>
      <c r="I8" s="217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11" t="s">
        <v>110</v>
      </c>
      <c r="P8" s="148">
        <f>I25</f>
        <v>0</v>
      </c>
      <c r="Q8" s="148">
        <f>J25</f>
        <v>0</v>
      </c>
      <c r="R8" s="148">
        <f>K25</f>
        <v>0</v>
      </c>
      <c r="S8" s="5"/>
    </row>
    <row r="9" spans="1:19" s="1" customFormat="1" ht="12" customHeight="1" x14ac:dyDescent="0.2">
      <c r="A9" s="16" t="s">
        <v>25</v>
      </c>
      <c r="B9" s="263"/>
      <c r="C9" s="264"/>
      <c r="D9" s="85">
        <f>'Year 4'!D9*1.03</f>
        <v>0</v>
      </c>
      <c r="E9" s="86">
        <f t="shared" si="0"/>
        <v>0</v>
      </c>
      <c r="F9" s="45"/>
      <c r="G9" s="91"/>
      <c r="H9" s="81"/>
      <c r="I9" s="217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2" t="s">
        <v>111</v>
      </c>
      <c r="P9" s="205">
        <f>SUM(P7:P8)</f>
        <v>0</v>
      </c>
      <c r="Q9" s="205">
        <f>SUM(Q7:Q8)</f>
        <v>0</v>
      </c>
      <c r="R9" s="205">
        <f>SUM(R7:R8)</f>
        <v>0</v>
      </c>
      <c r="S9" s="5"/>
    </row>
    <row r="10" spans="1:19" s="1" customFormat="1" ht="12" customHeight="1" x14ac:dyDescent="0.2">
      <c r="A10" s="16" t="s">
        <v>29</v>
      </c>
      <c r="B10" s="263"/>
      <c r="C10" s="264"/>
      <c r="D10" s="85">
        <f>'Year 4'!D10*1.03</f>
        <v>0</v>
      </c>
      <c r="E10" s="86">
        <f t="shared" si="0"/>
        <v>0</v>
      </c>
      <c r="F10" s="45"/>
      <c r="G10" s="91"/>
      <c r="H10" s="81"/>
      <c r="I10" s="217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04" t="s">
        <v>112</v>
      </c>
      <c r="P10" s="148">
        <f>I28</f>
        <v>0</v>
      </c>
      <c r="Q10" s="148">
        <f>J28</f>
        <v>0</v>
      </c>
      <c r="R10" s="148">
        <f>K28</f>
        <v>0</v>
      </c>
      <c r="S10" s="5"/>
    </row>
    <row r="11" spans="1:19" s="1" customFormat="1" ht="12" customHeight="1" thickBot="1" x14ac:dyDescent="0.25">
      <c r="A11" s="21"/>
      <c r="B11" s="272" t="s">
        <v>35</v>
      </c>
      <c r="C11" s="27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04" t="s">
        <v>113</v>
      </c>
      <c r="P11" s="148">
        <f>SUM(I21:I23)</f>
        <v>0</v>
      </c>
      <c r="Q11" s="148">
        <f>SUM(J21:J23)</f>
        <v>0</v>
      </c>
      <c r="R11" s="148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4"/>
      <c r="C12" s="274"/>
      <c r="D12" s="87">
        <f>'Year 4'!D12*1.03</f>
        <v>0</v>
      </c>
      <c r="E12" s="88">
        <f>D12/12</f>
        <v>0</v>
      </c>
      <c r="F12" s="92"/>
      <c r="G12" s="56"/>
      <c r="H12" s="73"/>
      <c r="I12" s="217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109" t="s">
        <v>114</v>
      </c>
      <c r="P12" s="208">
        <f>I24</f>
        <v>0</v>
      </c>
      <c r="Q12" s="208">
        <f>J24</f>
        <v>0</v>
      </c>
      <c r="R12" s="208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69"/>
      <c r="C13" s="269"/>
      <c r="D13" s="87">
        <f>'Year 4'!D13*1.03</f>
        <v>0</v>
      </c>
      <c r="E13" s="86">
        <f>D13/12</f>
        <v>0</v>
      </c>
      <c r="F13" s="93"/>
      <c r="G13" s="46"/>
      <c r="H13" s="74"/>
      <c r="I13" s="218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09" t="s">
        <v>115</v>
      </c>
      <c r="P13" s="214">
        <f>SUM(P9:P12)</f>
        <v>0</v>
      </c>
      <c r="Q13" s="214">
        <f>SUM(Q9:Q12)</f>
        <v>0</v>
      </c>
      <c r="R13" s="214">
        <f>SUM(R9:R12)</f>
        <v>0</v>
      </c>
      <c r="S13" s="5"/>
    </row>
    <row r="14" spans="1:19" s="1" customFormat="1" ht="12" customHeight="1" x14ac:dyDescent="0.2">
      <c r="A14" s="16" t="s">
        <v>37</v>
      </c>
      <c r="B14" s="269"/>
      <c r="C14" s="269"/>
      <c r="D14" s="87">
        <f>'Year 4'!D14*1.03</f>
        <v>0</v>
      </c>
      <c r="E14" s="86">
        <f>D14/12</f>
        <v>0</v>
      </c>
      <c r="F14" s="93"/>
      <c r="G14" s="46"/>
      <c r="H14" s="74"/>
      <c r="I14" s="218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29" t="s">
        <v>24</v>
      </c>
      <c r="B15" s="334"/>
      <c r="C15" s="335"/>
      <c r="D15" s="135">
        <f>'Year 4'!D15*1.03</f>
        <v>0</v>
      </c>
      <c r="E15" s="128">
        <f>D15/12</f>
        <v>0</v>
      </c>
      <c r="F15" s="129"/>
      <c r="G15" s="130"/>
      <c r="H15" s="131"/>
      <c r="I15" s="219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04" t="s">
        <v>117</v>
      </c>
      <c r="P15" s="148">
        <f>I36</f>
        <v>0</v>
      </c>
      <c r="Q15" s="148">
        <f>J36</f>
        <v>0</v>
      </c>
      <c r="R15" s="148">
        <f>K36</f>
        <v>0</v>
      </c>
      <c r="S15" s="5"/>
    </row>
    <row r="16" spans="1:19" s="1" customFormat="1" ht="12" customHeight="1" thickBot="1" x14ac:dyDescent="0.25">
      <c r="A16" s="261" t="s">
        <v>20</v>
      </c>
      <c r="B16" s="262"/>
      <c r="C16" s="262"/>
      <c r="D16" s="262"/>
      <c r="E16" s="262"/>
      <c r="F16" s="262"/>
      <c r="G16" s="262"/>
      <c r="H16" s="262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150" t="s">
        <v>118</v>
      </c>
      <c r="P16" s="149">
        <f t="shared" ref="P16:R19" si="5">I52</f>
        <v>0</v>
      </c>
      <c r="Q16" s="149">
        <f t="shared" si="5"/>
        <v>0</v>
      </c>
      <c r="R16" s="149">
        <f t="shared" si="5"/>
        <v>0</v>
      </c>
      <c r="S16" s="5"/>
    </row>
    <row r="17" spans="1:20" ht="21.75" customHeight="1" thickBot="1" x14ac:dyDescent="0.25">
      <c r="A17" s="292" t="s">
        <v>7</v>
      </c>
      <c r="B17" s="293"/>
      <c r="C17" s="293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150" t="s">
        <v>119</v>
      </c>
      <c r="P17" s="149">
        <f t="shared" si="5"/>
        <v>0</v>
      </c>
      <c r="Q17" s="149">
        <f t="shared" si="5"/>
        <v>0</v>
      </c>
      <c r="R17" s="149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94</v>
      </c>
      <c r="D18" s="47">
        <f>'Year 4'!D18*1.03</f>
        <v>0</v>
      </c>
      <c r="E18" s="60">
        <f t="shared" ref="E18:E19" si="6">D18/12</f>
        <v>0</v>
      </c>
      <c r="F18" s="79"/>
      <c r="G18" s="80"/>
      <c r="H18" s="81"/>
      <c r="I18" s="220">
        <f t="shared" ref="I18" si="7">SUM(B18*E18*F18)+(B18*E18*G18)+(B18*E18*H18)</f>
        <v>0</v>
      </c>
      <c r="J18" s="98"/>
      <c r="K18" s="98"/>
      <c r="L18" s="14"/>
      <c r="M18" s="14"/>
      <c r="N18" s="6"/>
      <c r="O18" s="150" t="s">
        <v>120</v>
      </c>
      <c r="P18" s="149">
        <f t="shared" si="5"/>
        <v>0</v>
      </c>
      <c r="Q18" s="149">
        <f t="shared" si="5"/>
        <v>0</v>
      </c>
      <c r="R18" s="149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88</v>
      </c>
      <c r="D19" s="47">
        <f>'Year 4'!D19*1.03</f>
        <v>0</v>
      </c>
      <c r="E19" s="60">
        <f t="shared" si="6"/>
        <v>0</v>
      </c>
      <c r="F19" s="79"/>
      <c r="G19" s="80"/>
      <c r="H19" s="81"/>
      <c r="I19" s="220">
        <f t="shared" ref="I19:I26" si="8">SUM(B19*E19*F19)+(B19*E19*G19)+(B19*E19*H19)</f>
        <v>0</v>
      </c>
      <c r="J19" s="98"/>
      <c r="K19" s="98"/>
      <c r="L19" s="14"/>
      <c r="M19" s="14"/>
      <c r="N19" s="6"/>
      <c r="O19" s="150" t="s">
        <v>121</v>
      </c>
      <c r="P19" s="149">
        <f t="shared" si="5"/>
        <v>0</v>
      </c>
      <c r="Q19" s="149">
        <f t="shared" si="5"/>
        <v>0</v>
      </c>
      <c r="R19" s="149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4'!D20*1.03</f>
        <v>0</v>
      </c>
      <c r="E20" s="60">
        <f t="shared" ref="E20:E26" si="9">D20/12</f>
        <v>0</v>
      </c>
      <c r="F20" s="79"/>
      <c r="G20" s="80"/>
      <c r="H20" s="81"/>
      <c r="I20" s="220">
        <f t="shared" si="8"/>
        <v>0</v>
      </c>
      <c r="J20" s="98"/>
      <c r="K20" s="98"/>
      <c r="L20" s="14"/>
      <c r="M20" s="14"/>
      <c r="N20" s="6"/>
      <c r="O20" s="150" t="s">
        <v>122</v>
      </c>
      <c r="P20" s="149">
        <f>I32</f>
        <v>0</v>
      </c>
      <c r="Q20" s="149">
        <f>J32</f>
        <v>0</v>
      </c>
      <c r="R20" s="149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91</v>
      </c>
      <c r="D21" s="47">
        <f>'Year 4'!D21</f>
        <v>2000</v>
      </c>
      <c r="E21" s="86">
        <f>D21/9</f>
        <v>222</v>
      </c>
      <c r="F21" s="45"/>
      <c r="G21" s="80"/>
      <c r="H21" s="81"/>
      <c r="I21" s="220">
        <f>SUM(B21*E21*F21)+(B21*E21*G21)+(B21*E21*H21)</f>
        <v>0</v>
      </c>
      <c r="J21" s="97"/>
      <c r="K21" s="97"/>
      <c r="L21" s="5"/>
      <c r="M21" s="5"/>
      <c r="N21" s="4"/>
      <c r="O21" s="150" t="s">
        <v>123</v>
      </c>
      <c r="P21" s="149">
        <f>SUM(I56,I42,I57)</f>
        <v>0</v>
      </c>
      <c r="Q21" s="149">
        <f>SUM(J56,J42,J57)</f>
        <v>0</v>
      </c>
      <c r="R21" s="149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92</v>
      </c>
      <c r="D22" s="47">
        <f>'Year 4'!D22</f>
        <v>1150</v>
      </c>
      <c r="E22" s="86">
        <f>D22/9</f>
        <v>128</v>
      </c>
      <c r="F22" s="45"/>
      <c r="G22" s="80"/>
      <c r="H22" s="81"/>
      <c r="I22" s="220">
        <f t="shared" ref="I22:I23" si="10">SUM(B22*E22*F22)+(B22*E22*G22)+(B22*E22*H22)</f>
        <v>0</v>
      </c>
      <c r="J22" s="97"/>
      <c r="K22" s="97"/>
      <c r="L22" s="5"/>
      <c r="M22" s="5"/>
      <c r="N22" s="4"/>
      <c r="O22" s="153" t="s">
        <v>124</v>
      </c>
      <c r="P22" s="207">
        <f>I50</f>
        <v>0</v>
      </c>
      <c r="Q22" s="207">
        <f>J50</f>
        <v>0</v>
      </c>
      <c r="R22" s="207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93</v>
      </c>
      <c r="D23" s="85"/>
      <c r="E23" s="86"/>
      <c r="F23" s="45"/>
      <c r="G23" s="80"/>
      <c r="H23" s="81"/>
      <c r="I23" s="220">
        <f t="shared" si="10"/>
        <v>0</v>
      </c>
      <c r="J23" s="97"/>
      <c r="K23" s="97"/>
      <c r="L23" s="5"/>
      <c r="M23" s="5"/>
      <c r="N23" s="4"/>
      <c r="O23" s="209" t="s">
        <v>125</v>
      </c>
      <c r="P23" s="214">
        <f>SUM(P15:P22)</f>
        <v>0</v>
      </c>
      <c r="Q23" s="214">
        <f>SUM(Q15:Q22)</f>
        <v>0</v>
      </c>
      <c r="R23" s="214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86">
        <f t="shared" ref="E24" si="11">D24/9</f>
        <v>0</v>
      </c>
      <c r="F24" s="45"/>
      <c r="G24" s="80"/>
      <c r="H24" s="81"/>
      <c r="I24" s="220">
        <f t="shared" si="8"/>
        <v>0</v>
      </c>
      <c r="J24" s="97"/>
      <c r="K24" s="97"/>
      <c r="L24" s="5"/>
      <c r="M24" s="5"/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0">
        <f t="shared" si="8"/>
        <v>0</v>
      </c>
      <c r="J25" s="97"/>
      <c r="K25" s="97"/>
      <c r="L25" s="5"/>
      <c r="M25" s="5"/>
      <c r="N25" s="4"/>
      <c r="O25" s="204" t="s">
        <v>127</v>
      </c>
      <c r="P25" s="148">
        <f t="shared" ref="P25:R26" si="12">I62</f>
        <v>0</v>
      </c>
      <c r="Q25" s="148">
        <f t="shared" si="12"/>
        <v>0</v>
      </c>
      <c r="R25" s="148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1">
        <f t="shared" si="8"/>
        <v>0</v>
      </c>
      <c r="J26" s="124"/>
      <c r="K26" s="124"/>
      <c r="L26" s="5"/>
      <c r="M26" s="5"/>
      <c r="O26" s="183" t="s">
        <v>128</v>
      </c>
      <c r="P26" s="215">
        <f t="shared" si="12"/>
        <v>0</v>
      </c>
      <c r="Q26" s="215">
        <f t="shared" si="12"/>
        <v>0</v>
      </c>
      <c r="R26" s="215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1" t="s">
        <v>81</v>
      </c>
      <c r="B27" s="262"/>
      <c r="C27" s="262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94">
        <f>'Year 4'!A28+2%</f>
        <v>0.47799999999999998</v>
      </c>
      <c r="B28" s="295"/>
      <c r="C28" s="253" t="s">
        <v>85</v>
      </c>
      <c r="D28" s="253"/>
      <c r="E28" s="253"/>
      <c r="F28" s="253"/>
      <c r="G28" s="253"/>
      <c r="H28" s="254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285" t="s">
        <v>87</v>
      </c>
      <c r="B29" s="286"/>
      <c r="C29" s="286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36" t="s">
        <v>74</v>
      </c>
      <c r="B30" s="337"/>
      <c r="C30" s="337"/>
      <c r="D30" s="337"/>
      <c r="E30" s="337"/>
      <c r="F30" s="337"/>
      <c r="G30" s="337"/>
      <c r="H30" s="338"/>
      <c r="I30" s="328"/>
      <c r="J30" s="328"/>
      <c r="K30" s="328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39"/>
      <c r="B31" s="340"/>
      <c r="C31" s="340"/>
      <c r="D31" s="340"/>
      <c r="E31" s="340"/>
      <c r="F31" s="340"/>
      <c r="G31" s="340"/>
      <c r="H31" s="341"/>
      <c r="I31" s="329"/>
      <c r="J31" s="329"/>
      <c r="K31" s="329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312" t="s">
        <v>0</v>
      </c>
      <c r="B32" s="313"/>
      <c r="C32" s="313"/>
      <c r="D32" s="313"/>
      <c r="E32" s="313"/>
      <c r="F32" s="313"/>
      <c r="G32" s="313"/>
      <c r="H32" s="314"/>
      <c r="I32" s="180"/>
      <c r="J32" s="180"/>
      <c r="K32" s="180"/>
      <c r="L32" s="5"/>
      <c r="M32" s="5"/>
    </row>
    <row r="33" spans="1:20" ht="12" customHeight="1" x14ac:dyDescent="0.2">
      <c r="A33" s="292" t="s">
        <v>9</v>
      </c>
      <c r="B33" s="293"/>
      <c r="C33" s="293"/>
      <c r="D33" s="293"/>
      <c r="E33" s="293"/>
      <c r="F33" s="293"/>
      <c r="G33" s="293"/>
      <c r="H33" s="293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91" t="s">
        <v>57</v>
      </c>
      <c r="C34" s="291"/>
      <c r="D34" s="291"/>
      <c r="E34" s="291"/>
      <c r="F34" s="291"/>
      <c r="G34" s="291"/>
      <c r="H34" s="291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1" t="s">
        <v>11</v>
      </c>
      <c r="C35" s="301"/>
      <c r="D35" s="301"/>
      <c r="E35" s="301"/>
      <c r="F35" s="301"/>
      <c r="G35" s="301"/>
      <c r="H35" s="301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285" t="s">
        <v>86</v>
      </c>
      <c r="B36" s="286"/>
      <c r="C36" s="286"/>
      <c r="D36" s="286"/>
      <c r="E36" s="286"/>
      <c r="F36" s="286"/>
      <c r="G36" s="286"/>
      <c r="H36" s="287"/>
      <c r="I36" s="159">
        <f>SUM(I34:I35)</f>
        <v>0</v>
      </c>
      <c r="J36" s="159">
        <f>SUM(J34:J35)</f>
        <v>0</v>
      </c>
      <c r="K36" s="159">
        <f>SUM(K34:K35)</f>
        <v>0</v>
      </c>
      <c r="L36" s="187"/>
      <c r="M36" s="187"/>
      <c r="N36" s="187"/>
    </row>
    <row r="37" spans="1:20" ht="12" customHeight="1" x14ac:dyDescent="0.2">
      <c r="A37" s="318" t="s">
        <v>12</v>
      </c>
      <c r="B37" s="319"/>
      <c r="C37" s="319"/>
      <c r="D37" s="319"/>
      <c r="E37" s="319"/>
      <c r="F37" s="319"/>
      <c r="G37" s="319"/>
      <c r="H37" s="319"/>
      <c r="I37" s="191"/>
      <c r="J37" s="192"/>
      <c r="K37" s="190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97</v>
      </c>
      <c r="C38" s="7"/>
      <c r="D38" s="188"/>
      <c r="E38" s="7" t="s">
        <v>98</v>
      </c>
      <c r="F38" s="189"/>
      <c r="G38" s="189" t="s">
        <v>99</v>
      </c>
      <c r="H38" s="7"/>
      <c r="I38" s="193">
        <f>D38*F38</f>
        <v>0</v>
      </c>
      <c r="J38" s="194"/>
      <c r="K38" s="194"/>
      <c r="L38" s="167"/>
      <c r="M38" s="167"/>
      <c r="N38" s="167"/>
    </row>
    <row r="39" spans="1:20" ht="12" customHeight="1" x14ac:dyDescent="0.2">
      <c r="A39" s="20"/>
      <c r="B39" s="323" t="s">
        <v>14</v>
      </c>
      <c r="C39" s="323"/>
      <c r="D39" s="323"/>
      <c r="E39" s="323"/>
      <c r="F39" s="323"/>
      <c r="G39" s="323"/>
      <c r="H39" s="323"/>
      <c r="I39" s="194"/>
      <c r="J39" s="194"/>
      <c r="K39" s="194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91" t="s">
        <v>15</v>
      </c>
      <c r="C40" s="291"/>
      <c r="D40" s="291"/>
      <c r="E40" s="291"/>
      <c r="F40" s="291"/>
      <c r="G40" s="291"/>
      <c r="H40" s="291"/>
      <c r="I40" s="194"/>
      <c r="J40" s="194"/>
      <c r="K40" s="194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1" t="s">
        <v>16</v>
      </c>
      <c r="C41" s="301"/>
      <c r="D41" s="301"/>
      <c r="E41" s="301"/>
      <c r="F41" s="301"/>
      <c r="G41" s="301"/>
      <c r="H41" s="301"/>
      <c r="I41" s="195"/>
      <c r="J41" s="195"/>
      <c r="K41" s="195"/>
      <c r="L41" s="14"/>
      <c r="M41" s="14"/>
    </row>
    <row r="42" spans="1:20" ht="12" customHeight="1" thickBot="1" x14ac:dyDescent="0.25">
      <c r="A42" s="315" t="s">
        <v>28</v>
      </c>
      <c r="B42" s="316"/>
      <c r="C42" s="316"/>
      <c r="D42" s="316"/>
      <c r="E42" s="316"/>
      <c r="F42" s="316"/>
      <c r="G42" s="316"/>
      <c r="H42" s="317"/>
      <c r="I42" s="196">
        <f>SUM(I38:I41)</f>
        <v>0</v>
      </c>
      <c r="J42" s="196">
        <f>SUM(J38:J41)</f>
        <v>0</v>
      </c>
      <c r="K42" s="196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18" t="s">
        <v>31</v>
      </c>
      <c r="B43" s="319"/>
      <c r="C43" s="319"/>
      <c r="D43" s="319"/>
      <c r="E43" s="319"/>
      <c r="F43" s="319"/>
      <c r="G43" s="319"/>
      <c r="H43" s="319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100</v>
      </c>
      <c r="C44" s="189"/>
      <c r="D44" s="44" t="s">
        <v>101</v>
      </c>
      <c r="E44" s="258"/>
      <c r="F44" s="258"/>
      <c r="G44" s="258"/>
      <c r="H44" s="259"/>
      <c r="I44" s="99">
        <f>IF(E44&lt;=25000,+E44,25000)</f>
        <v>0</v>
      </c>
      <c r="J44" s="197"/>
      <c r="K44" s="197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102</v>
      </c>
      <c r="C45" s="189"/>
      <c r="D45" s="44" t="s">
        <v>101</v>
      </c>
      <c r="E45" s="258"/>
      <c r="F45" s="258"/>
      <c r="G45" s="258"/>
      <c r="H45" s="259"/>
      <c r="I45" s="99">
        <f t="shared" ref="I45:I48" si="13">IF(E45&lt;=25000,+E45,25000)</f>
        <v>0</v>
      </c>
      <c r="J45" s="197"/>
      <c r="K45" s="197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103</v>
      </c>
      <c r="C46" s="189"/>
      <c r="D46" s="44" t="s">
        <v>101</v>
      </c>
      <c r="E46" s="258"/>
      <c r="F46" s="258"/>
      <c r="G46" s="258"/>
      <c r="H46" s="259"/>
      <c r="I46" s="99">
        <f t="shared" si="13"/>
        <v>0</v>
      </c>
      <c r="J46" s="197"/>
      <c r="K46" s="197"/>
      <c r="L46" s="167"/>
      <c r="M46" s="167"/>
      <c r="N46" s="167"/>
      <c r="O46" s="187"/>
      <c r="P46" s="187"/>
      <c r="Q46" s="187"/>
      <c r="R46" s="187"/>
      <c r="S46" s="187"/>
      <c r="T46" s="1"/>
    </row>
    <row r="47" spans="1:20" ht="12" customHeight="1" x14ac:dyDescent="0.2">
      <c r="A47" s="19"/>
      <c r="B47" s="7" t="s">
        <v>104</v>
      </c>
      <c r="C47" s="189"/>
      <c r="D47" s="44" t="s">
        <v>101</v>
      </c>
      <c r="E47" s="258"/>
      <c r="F47" s="258"/>
      <c r="G47" s="258"/>
      <c r="H47" s="259"/>
      <c r="I47" s="99">
        <f t="shared" si="13"/>
        <v>0</v>
      </c>
      <c r="J47" s="197"/>
      <c r="K47" s="197"/>
      <c r="L47" s="167"/>
      <c r="M47" s="167"/>
      <c r="N47" s="167"/>
    </row>
    <row r="48" spans="1:20" ht="12" customHeight="1" x14ac:dyDescent="0.2">
      <c r="A48" s="19"/>
      <c r="B48" s="7" t="s">
        <v>105</v>
      </c>
      <c r="C48" s="189"/>
      <c r="D48" s="44" t="s">
        <v>101</v>
      </c>
      <c r="E48" s="258"/>
      <c r="F48" s="258"/>
      <c r="G48" s="258"/>
      <c r="H48" s="259"/>
      <c r="I48" s="99">
        <f t="shared" si="13"/>
        <v>0</v>
      </c>
      <c r="J48" s="197"/>
      <c r="K48" s="197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8"/>
      <c r="B49" s="199" t="s">
        <v>46</v>
      </c>
      <c r="C49" s="200"/>
      <c r="D49" s="201"/>
      <c r="E49" s="201"/>
      <c r="F49" s="201"/>
      <c r="G49" s="201"/>
      <c r="H49" s="201"/>
      <c r="I49" s="202">
        <f>SUM(E44:E48)-SUM(I44:I48)</f>
        <v>0</v>
      </c>
      <c r="J49" s="197"/>
      <c r="K49" s="197"/>
      <c r="L49" s="167"/>
      <c r="M49" s="167"/>
      <c r="N49" s="167"/>
    </row>
    <row r="50" spans="1:20" ht="12" customHeight="1" thickBot="1" x14ac:dyDescent="0.25">
      <c r="A50" s="285" t="s">
        <v>30</v>
      </c>
      <c r="B50" s="286"/>
      <c r="C50" s="286"/>
      <c r="D50" s="203"/>
      <c r="E50" s="203"/>
      <c r="F50" s="203"/>
      <c r="G50" s="203"/>
      <c r="H50" s="203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92" t="s">
        <v>17</v>
      </c>
      <c r="B51" s="310"/>
      <c r="C51" s="310"/>
      <c r="D51" s="310"/>
      <c r="E51" s="310"/>
      <c r="F51" s="310"/>
      <c r="G51" s="310"/>
      <c r="H51" s="311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91" t="s">
        <v>70</v>
      </c>
      <c r="C52" s="291"/>
      <c r="D52" s="291"/>
      <c r="E52" s="291"/>
      <c r="F52" s="291"/>
      <c r="G52" s="291"/>
      <c r="H52" s="291"/>
      <c r="I52" s="98"/>
      <c r="J52" s="98"/>
      <c r="K52" s="98"/>
      <c r="L52" s="14"/>
      <c r="M52" s="14"/>
    </row>
    <row r="53" spans="1:20" ht="12" customHeight="1" x14ac:dyDescent="0.2">
      <c r="A53" s="17"/>
      <c r="B53" s="291" t="s">
        <v>106</v>
      </c>
      <c r="C53" s="291"/>
      <c r="D53" s="291"/>
      <c r="E53" s="291"/>
      <c r="F53" s="291"/>
      <c r="G53" s="291"/>
      <c r="H53" s="291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91" t="s">
        <v>107</v>
      </c>
      <c r="C54" s="291"/>
      <c r="D54" s="291"/>
      <c r="E54" s="291"/>
      <c r="F54" s="291"/>
      <c r="G54" s="291"/>
      <c r="H54" s="291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91" t="s">
        <v>108</v>
      </c>
      <c r="C55" s="291"/>
      <c r="D55" s="291"/>
      <c r="E55" s="291"/>
      <c r="F55" s="291"/>
      <c r="G55" s="291"/>
      <c r="H55" s="291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27" t="s">
        <v>77</v>
      </c>
      <c r="C56" s="327"/>
      <c r="D56" s="327"/>
      <c r="E56" s="327"/>
      <c r="F56" s="327"/>
      <c r="G56" s="327"/>
      <c r="H56" s="327"/>
      <c r="I56" s="105"/>
      <c r="J56" s="161"/>
      <c r="K56" s="161"/>
      <c r="L56" s="18" t="s">
        <v>89</v>
      </c>
      <c r="M56" s="14">
        <f>'Year 4'!M57</f>
        <v>2031</v>
      </c>
      <c r="N56" s="113">
        <f>'Year 4'!N57*1.05</f>
        <v>6075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91" t="s">
        <v>33</v>
      </c>
      <c r="C57" s="291"/>
      <c r="D57" s="291"/>
      <c r="E57" s="291"/>
      <c r="F57" s="291"/>
      <c r="G57" s="291"/>
      <c r="H57" s="291"/>
      <c r="I57" s="99"/>
      <c r="J57" s="99"/>
      <c r="K57" s="99"/>
      <c r="L57" s="18" t="s">
        <v>90</v>
      </c>
      <c r="M57" s="14">
        <f>M56+1</f>
        <v>2032</v>
      </c>
      <c r="N57" s="113">
        <f>N56</f>
        <v>6075</v>
      </c>
      <c r="O57" s="167"/>
      <c r="P57" s="167"/>
      <c r="Q57" s="167"/>
      <c r="R57" s="167"/>
      <c r="S57" s="167"/>
    </row>
    <row r="58" spans="1:20" ht="12" customHeight="1" thickBot="1" x14ac:dyDescent="0.25">
      <c r="A58" s="285" t="s">
        <v>19</v>
      </c>
      <c r="B58" s="286"/>
      <c r="C58" s="286"/>
      <c r="D58" s="286"/>
      <c r="E58" s="286"/>
      <c r="F58" s="286"/>
      <c r="G58" s="286"/>
      <c r="H58" s="287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2" t="s">
        <v>18</v>
      </c>
      <c r="B59" s="303"/>
      <c r="C59" s="303"/>
      <c r="D59" s="303"/>
      <c r="E59" s="303"/>
      <c r="F59" s="303"/>
      <c r="G59" s="303"/>
      <c r="H59" s="303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04" t="s">
        <v>82</v>
      </c>
      <c r="B60" s="305"/>
      <c r="C60" s="306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07"/>
      <c r="B61" s="308"/>
      <c r="C61" s="309"/>
      <c r="D61" s="2" t="s">
        <v>96</v>
      </c>
      <c r="E61" s="186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298" t="s">
        <v>83</v>
      </c>
      <c r="B62" s="299"/>
      <c r="C62" s="300"/>
      <c r="D62" s="28" t="s">
        <v>76</v>
      </c>
      <c r="E62" s="120">
        <f>'Year 4'!E62</f>
        <v>0.48</v>
      </c>
      <c r="F62" s="178">
        <f>(SUM(I59:J59))-(SUM(I42:J42,I32:J32,I50:J50,I56:J56))</f>
        <v>0</v>
      </c>
      <c r="G62" s="121">
        <f>E62*F62-G61</f>
        <v>0</v>
      </c>
      <c r="H62" s="32"/>
      <c r="I62" s="216">
        <f>G61</f>
        <v>0</v>
      </c>
      <c r="J62" s="157">
        <f>G62</f>
        <v>0</v>
      </c>
      <c r="K62" s="105"/>
      <c r="L62" s="14"/>
      <c r="M62" s="14"/>
    </row>
    <row r="63" spans="1:20" ht="12" customHeight="1" thickBot="1" x14ac:dyDescent="0.25">
      <c r="A63" s="302" t="s">
        <v>75</v>
      </c>
      <c r="B63" s="303"/>
      <c r="C63" s="303"/>
      <c r="D63" s="303"/>
      <c r="E63" s="303"/>
      <c r="F63" s="303"/>
      <c r="G63" s="303"/>
      <c r="H63" s="303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4" t="str">
        <f>'Year 1'!A66</f>
        <v>Note:  Permanent Equipment, Participant Support Costs, Subcontracts over $25,000, and Tuition are not included in the base for the indirect cost calculation.</v>
      </c>
      <c r="B64" s="324"/>
      <c r="C64" s="324"/>
      <c r="D64" s="324"/>
      <c r="E64" s="324"/>
      <c r="F64" s="324"/>
      <c r="G64" s="324"/>
      <c r="H64" s="324"/>
      <c r="I64" s="162"/>
      <c r="J64" s="25"/>
      <c r="K64" s="25"/>
    </row>
    <row r="65" spans="1:15" ht="11.25" customHeight="1" x14ac:dyDescent="0.2">
      <c r="A65" s="290"/>
      <c r="B65" s="290"/>
      <c r="C65" s="290"/>
      <c r="D65" s="290"/>
      <c r="E65" s="290"/>
      <c r="F65" s="290"/>
      <c r="G65" s="290"/>
      <c r="H65" s="290"/>
      <c r="I65" s="24"/>
      <c r="J65" s="25"/>
      <c r="K65" s="25"/>
    </row>
    <row r="66" spans="1:15" ht="11.25" customHeight="1" thickBot="1" x14ac:dyDescent="0.25">
      <c r="A66" s="290"/>
      <c r="B66" s="290"/>
      <c r="C66" s="290"/>
      <c r="D66" s="290"/>
      <c r="E66" s="290"/>
      <c r="F66" s="290"/>
      <c r="G66" s="290"/>
      <c r="H66" s="290"/>
      <c r="I66" s="24"/>
      <c r="J66" s="24"/>
      <c r="K66" s="24"/>
    </row>
    <row r="67" spans="1:15" ht="13.9" customHeight="1" x14ac:dyDescent="0.3">
      <c r="A67" s="283" t="s">
        <v>63</v>
      </c>
      <c r="B67" s="284"/>
      <c r="C67" s="284"/>
      <c r="D67" s="284"/>
      <c r="E67" s="284"/>
      <c r="F67" s="284"/>
      <c r="G67" s="284"/>
      <c r="H67" s="350"/>
      <c r="I67" s="351">
        <f>I63</f>
        <v>0</v>
      </c>
      <c r="J67" s="352"/>
      <c r="K67" s="353"/>
      <c r="L67" s="122" t="s">
        <v>79</v>
      </c>
      <c r="M67" s="122"/>
    </row>
    <row r="68" spans="1:15" ht="13.9" customHeight="1" x14ac:dyDescent="0.3">
      <c r="A68" s="277" t="s">
        <v>72</v>
      </c>
      <c r="B68" s="322"/>
      <c r="C68" s="322"/>
      <c r="D68" s="322"/>
      <c r="E68" s="322"/>
      <c r="F68" s="322"/>
      <c r="G68" s="322"/>
      <c r="H68" s="354"/>
      <c r="I68" s="355">
        <f>J63</f>
        <v>0</v>
      </c>
      <c r="J68" s="278"/>
      <c r="K68" s="356"/>
      <c r="L68" s="14"/>
      <c r="M68" s="14"/>
      <c r="O68" s="112"/>
    </row>
    <row r="69" spans="1:15" ht="13.9" customHeight="1" x14ac:dyDescent="0.3">
      <c r="A69" s="277" t="s">
        <v>71</v>
      </c>
      <c r="B69" s="278"/>
      <c r="C69" s="278"/>
      <c r="D69" s="278"/>
      <c r="E69" s="278"/>
      <c r="F69" s="278"/>
      <c r="G69" s="278"/>
      <c r="H69" s="357"/>
      <c r="I69" s="355">
        <f>K63</f>
        <v>0</v>
      </c>
      <c r="J69" s="278"/>
      <c r="K69" s="356"/>
      <c r="L69" s="14"/>
      <c r="M69" s="14"/>
      <c r="O69" s="112"/>
    </row>
    <row r="70" spans="1:15" ht="13.9" customHeight="1" thickBot="1" x14ac:dyDescent="0.35">
      <c r="A70" s="279" t="s">
        <v>64</v>
      </c>
      <c r="B70" s="280"/>
      <c r="C70" s="280"/>
      <c r="D70" s="280"/>
      <c r="E70" s="280"/>
      <c r="F70" s="280"/>
      <c r="G70" s="280"/>
      <c r="H70" s="346"/>
      <c r="I70" s="347">
        <f>SUM(I67:K69)</f>
        <v>0</v>
      </c>
      <c r="J70" s="348"/>
      <c r="K70" s="349"/>
      <c r="L70" s="14"/>
      <c r="M70" s="14"/>
      <c r="O70" s="112"/>
    </row>
    <row r="71" spans="1:15" x14ac:dyDescent="0.2">
      <c r="K71" s="182" t="str">
        <f>'Year 1'!J73</f>
        <v>rev 08.17.26</v>
      </c>
      <c r="O71" s="112"/>
    </row>
    <row r="72" spans="1:15" x14ac:dyDescent="0.2">
      <c r="K72" s="6"/>
      <c r="O72" s="112"/>
    </row>
    <row r="73" spans="1:15" x14ac:dyDescent="0.2">
      <c r="O73" s="112"/>
    </row>
    <row r="74" spans="1:15" x14ac:dyDescent="0.2">
      <c r="O74" s="112"/>
    </row>
    <row r="75" spans="1:15" x14ac:dyDescent="0.2">
      <c r="O75" s="112"/>
    </row>
    <row r="76" spans="1:15" x14ac:dyDescent="0.2">
      <c r="O76" s="112"/>
    </row>
    <row r="77" spans="1:15" x14ac:dyDescent="0.2">
      <c r="O77" s="112"/>
    </row>
    <row r="78" spans="1:15" x14ac:dyDescent="0.2">
      <c r="O78" s="112"/>
    </row>
    <row r="79" spans="1:15" x14ac:dyDescent="0.2">
      <c r="O79" s="112"/>
    </row>
    <row r="80" spans="1:15" x14ac:dyDescent="0.2">
      <c r="O80" s="112"/>
    </row>
  </sheetData>
  <mergeCells count="71">
    <mergeCell ref="A65:H65"/>
    <mergeCell ref="A64:H64"/>
    <mergeCell ref="A68:H68"/>
    <mergeCell ref="I68:K68"/>
    <mergeCell ref="A69:H69"/>
    <mergeCell ref="I69:K69"/>
    <mergeCell ref="A66:H66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</sheetPr>
  <dimension ref="A1:T72"/>
  <sheetViews>
    <sheetView showZeros="0" topLeftCell="A34" zoomScale="130" zoomScaleNormal="130" workbookViewId="0">
      <selection activeCell="L67" sqref="L67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7.26953125" style="2" customWidth="1"/>
    <col min="8" max="8" width="5.7265625" style="2" customWidth="1"/>
    <col min="9" max="10" width="11.7265625" style="9" customWidth="1"/>
    <col min="11" max="11" width="11.7265625" style="9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260" t="str">
        <f>'Year 1'!A1:H1</f>
        <v>SPONSOR:  Louisiana Board of Regents (FY 26-27) RD RCS 1-Year</v>
      </c>
      <c r="B1" s="260"/>
      <c r="C1" s="260"/>
      <c r="D1" s="260"/>
      <c r="E1" s="260"/>
      <c r="F1" s="260"/>
      <c r="G1" s="260"/>
      <c r="H1" s="260"/>
      <c r="I1" s="102" t="s">
        <v>53</v>
      </c>
      <c r="J1" s="170"/>
      <c r="K1" s="101"/>
      <c r="L1" s="22"/>
      <c r="M1" s="22"/>
    </row>
    <row r="2" spans="1:19" s="8" customFormat="1" ht="12.75" customHeight="1" thickBot="1" x14ac:dyDescent="0.3">
      <c r="A2" s="265" t="str">
        <f>'Year 1'!A2:H2</f>
        <v xml:space="preserve">PRINCIPAL INVESTIGATOR:  </v>
      </c>
      <c r="B2" s="265"/>
      <c r="C2" s="265"/>
      <c r="D2" s="265"/>
      <c r="E2" s="265"/>
      <c r="F2" s="265"/>
      <c r="G2" s="265"/>
      <c r="H2" s="265"/>
      <c r="I2" s="42"/>
      <c r="J2" s="42"/>
      <c r="K2" s="42"/>
      <c r="L2" s="22"/>
      <c r="M2" s="22"/>
    </row>
    <row r="3" spans="1:19" s="3" customFormat="1" ht="12" customHeight="1" x14ac:dyDescent="0.2">
      <c r="A3" s="275" t="s">
        <v>26</v>
      </c>
      <c r="B3" s="276"/>
      <c r="C3" s="276"/>
      <c r="D3" s="39" t="s">
        <v>5</v>
      </c>
      <c r="E3" s="38" t="s">
        <v>6</v>
      </c>
      <c r="F3" s="266" t="s">
        <v>27</v>
      </c>
      <c r="G3" s="267"/>
      <c r="H3" s="268"/>
      <c r="I3" s="288" t="s">
        <v>73</v>
      </c>
      <c r="J3" s="281" t="s">
        <v>69</v>
      </c>
      <c r="K3" s="281" t="s">
        <v>71</v>
      </c>
    </row>
    <row r="4" spans="1:19" s="1" customFormat="1" ht="19.5" customHeight="1" thickBot="1" x14ac:dyDescent="0.25">
      <c r="A4" s="21"/>
      <c r="B4" s="270" t="s">
        <v>36</v>
      </c>
      <c r="C4" s="271"/>
      <c r="D4" s="52"/>
      <c r="E4" s="53"/>
      <c r="F4" s="54" t="s">
        <v>61</v>
      </c>
      <c r="G4" s="55" t="s">
        <v>62</v>
      </c>
      <c r="H4" s="70" t="s">
        <v>38</v>
      </c>
      <c r="I4" s="289"/>
      <c r="J4" s="282"/>
      <c r="K4" s="282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358">
        <f>'Year 1'!B5</f>
        <v>0</v>
      </c>
      <c r="C5" s="358"/>
      <c r="D5" s="49"/>
      <c r="E5" s="50">
        <f t="shared" ref="E5:E10" si="0">D5/9</f>
        <v>0</v>
      </c>
      <c r="F5" s="51"/>
      <c r="G5" s="63"/>
      <c r="H5" s="71"/>
      <c r="I5" s="217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N5" s="4"/>
      <c r="O5" s="223" t="s">
        <v>67</v>
      </c>
      <c r="P5" s="224"/>
      <c r="Q5" s="332" t="s">
        <v>69</v>
      </c>
      <c r="R5" s="330" t="s">
        <v>71</v>
      </c>
      <c r="S5" s="5"/>
    </row>
    <row r="6" spans="1:19" s="1" customFormat="1" ht="12" customHeight="1" thickBot="1" x14ac:dyDescent="0.25">
      <c r="A6" s="16" t="s">
        <v>49</v>
      </c>
      <c r="B6" s="358">
        <f>'Year 1'!B6</f>
        <v>0</v>
      </c>
      <c r="C6" s="358"/>
      <c r="D6" s="49"/>
      <c r="E6" s="41">
        <f t="shared" si="0"/>
        <v>0</v>
      </c>
      <c r="F6" s="45"/>
      <c r="G6" s="64">
        <v>0</v>
      </c>
      <c r="H6" s="4"/>
      <c r="I6" s="217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N6" s="4"/>
      <c r="O6" s="227"/>
      <c r="P6" s="228" t="s">
        <v>68</v>
      </c>
      <c r="Q6" s="333"/>
      <c r="R6" s="331"/>
      <c r="S6" s="5"/>
    </row>
    <row r="7" spans="1:19" s="1" customFormat="1" ht="12" customHeight="1" x14ac:dyDescent="0.2">
      <c r="A7" s="16" t="s">
        <v>23</v>
      </c>
      <c r="B7" s="358">
        <f>'Year 1'!B7</f>
        <v>0</v>
      </c>
      <c r="C7" s="358"/>
      <c r="D7" s="49"/>
      <c r="E7" s="41">
        <f t="shared" si="0"/>
        <v>0</v>
      </c>
      <c r="F7" s="45"/>
      <c r="G7" s="64">
        <v>0</v>
      </c>
      <c r="H7" s="4"/>
      <c r="I7" s="217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N7" s="4"/>
      <c r="O7" s="230" t="s">
        <v>109</v>
      </c>
      <c r="P7" s="231">
        <f>'Year 1'!P7+'Year 2'!P7+'Year 3'!P7+'Year 4'!P7+'Year 5'!P7</f>
        <v>0</v>
      </c>
      <c r="Q7" s="231">
        <f>'Year 1'!Q7+'Year 2'!Q7+'Year 3'!Q7+'Year 4'!Q7+'Year 5'!Q7</f>
        <v>0</v>
      </c>
      <c r="R7" s="231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24</v>
      </c>
      <c r="B8" s="358">
        <f>'Year 1'!B8</f>
        <v>0</v>
      </c>
      <c r="C8" s="358"/>
      <c r="D8" s="49"/>
      <c r="E8" s="41">
        <f t="shared" si="0"/>
        <v>0</v>
      </c>
      <c r="F8" s="45"/>
      <c r="G8" s="64"/>
      <c r="H8" s="4"/>
      <c r="I8" s="217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N8" s="4"/>
      <c r="O8" s="230" t="s">
        <v>110</v>
      </c>
      <c r="P8" s="231">
        <f>'Year 1'!P8+'Year 2'!P8+'Year 3'!P8+'Year 4'!P8+'Year 5'!P8</f>
        <v>0</v>
      </c>
      <c r="Q8" s="231">
        <f>'Year 1'!Q8+'Year 2'!Q8+'Year 3'!Q8+'Year 4'!Q8+'Year 5'!Q8</f>
        <v>0</v>
      </c>
      <c r="R8" s="231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25</v>
      </c>
      <c r="B9" s="358">
        <f>'Year 1'!B9</f>
        <v>0</v>
      </c>
      <c r="C9" s="358"/>
      <c r="D9" s="49"/>
      <c r="E9" s="41">
        <f t="shared" si="0"/>
        <v>0</v>
      </c>
      <c r="F9" s="45"/>
      <c r="G9" s="64"/>
      <c r="H9" s="4"/>
      <c r="I9" s="217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N9" s="4"/>
      <c r="O9" s="212" t="s">
        <v>111</v>
      </c>
      <c r="P9" s="205">
        <f>'Year 1'!P9+'Year 2'!P9+'Year 3'!P9+'Year 4'!P9+'Year 5'!P9</f>
        <v>0</v>
      </c>
      <c r="Q9" s="205">
        <f>'Year 1'!Q9+'Year 2'!Q9+'Year 3'!Q9+'Year 4'!Q9+'Year 5'!Q9</f>
        <v>0</v>
      </c>
      <c r="R9" s="205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29</v>
      </c>
      <c r="B10" s="358">
        <f>'Year 1'!B10</f>
        <v>0</v>
      </c>
      <c r="C10" s="358"/>
      <c r="D10" s="49"/>
      <c r="E10" s="41">
        <f t="shared" si="0"/>
        <v>0</v>
      </c>
      <c r="F10" s="45"/>
      <c r="G10" s="64"/>
      <c r="H10" s="4"/>
      <c r="I10" s="217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N10" s="4"/>
      <c r="O10" s="232" t="s">
        <v>112</v>
      </c>
      <c r="P10" s="231">
        <f>'Year 1'!P10+'Year 2'!P10+'Year 3'!P10+'Year 4'!P10+'Year 5'!P10</f>
        <v>0</v>
      </c>
      <c r="Q10" s="231">
        <f>'Year 1'!Q10+'Year 2'!Q10+'Year 3'!Q10+'Year 4'!Q10+'Year 5'!Q10</f>
        <v>0</v>
      </c>
      <c r="R10" s="231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272" t="s">
        <v>35</v>
      </c>
      <c r="C11" s="273"/>
      <c r="D11" s="57"/>
      <c r="E11" s="58"/>
      <c r="F11" s="52"/>
      <c r="G11" s="59"/>
      <c r="H11" s="72"/>
      <c r="I11" s="110"/>
      <c r="J11" s="77"/>
      <c r="K11" s="77"/>
      <c r="N11" s="4"/>
      <c r="O11" s="232" t="s">
        <v>113</v>
      </c>
      <c r="P11" s="231">
        <f>'Year 1'!P11+'Year 2'!P11+'Year 3'!P11+'Year 4'!P11+'Year 5'!P11</f>
        <v>0</v>
      </c>
      <c r="Q11" s="231">
        <f>'Year 1'!Q11+'Year 2'!Q11+'Year 3'!Q11+'Year 4'!Q11+'Year 5'!Q11</f>
        <v>0</v>
      </c>
      <c r="R11" s="231">
        <f>'Year 1'!R11+'Year 2'!R11+'Year 3'!R11+'Year 4'!R11+'Year 5'!R11</f>
        <v>0</v>
      </c>
      <c r="S11" s="5"/>
    </row>
    <row r="12" spans="1:19" s="1" customFormat="1" ht="12" customHeight="1" thickBot="1" x14ac:dyDescent="0.25">
      <c r="A12" s="48" t="s">
        <v>21</v>
      </c>
      <c r="B12" s="358">
        <f>'Year 1'!B12</f>
        <v>0</v>
      </c>
      <c r="C12" s="358"/>
      <c r="D12" s="49"/>
      <c r="E12" s="50">
        <f>D12/12</f>
        <v>0</v>
      </c>
      <c r="F12" s="65"/>
      <c r="G12" s="56"/>
      <c r="H12" s="73"/>
      <c r="I12" s="217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N12" s="4"/>
      <c r="O12" s="227" t="s">
        <v>114</v>
      </c>
      <c r="P12" s="233">
        <f>'Year 1'!P12+'Year 2'!P12+'Year 3'!P12+'Year 4'!P12+'Year 5'!P12</f>
        <v>0</v>
      </c>
      <c r="Q12" s="233">
        <f>'Year 1'!Q12+'Year 2'!Q12+'Year 3'!Q12+'Year 4'!Q12+'Year 5'!Q12</f>
        <v>0</v>
      </c>
      <c r="R12" s="233">
        <f>'Year 1'!R12+'Year 2'!R12+'Year 3'!R12+'Year 4'!R12+'Year 5'!R12</f>
        <v>0</v>
      </c>
      <c r="S12" s="5"/>
    </row>
    <row r="13" spans="1:19" s="1" customFormat="1" ht="12" customHeight="1" thickBot="1" x14ac:dyDescent="0.25">
      <c r="A13" s="16" t="s">
        <v>22</v>
      </c>
      <c r="B13" s="358">
        <f>'Year 1'!B13</f>
        <v>0</v>
      </c>
      <c r="C13" s="358"/>
      <c r="D13" s="49"/>
      <c r="E13" s="41">
        <f>D13/12</f>
        <v>0</v>
      </c>
      <c r="F13" s="66"/>
      <c r="G13" s="46"/>
      <c r="H13" s="74"/>
      <c r="I13" s="217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N13" s="4"/>
      <c r="O13" s="209" t="s">
        <v>115</v>
      </c>
      <c r="P13" s="210">
        <f>'Year 1'!P13+'Year 2'!P13+'Year 3'!P13+'Year 4'!P13+'Year 5'!P13</f>
        <v>0</v>
      </c>
      <c r="Q13" s="210">
        <f>'Year 1'!Q13+'Year 2'!Q13+'Year 3'!Q13+'Year 4'!Q13+'Year 5'!Q13</f>
        <v>0</v>
      </c>
      <c r="R13" s="210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37</v>
      </c>
      <c r="B14" s="358">
        <f>'Year 1'!B14</f>
        <v>0</v>
      </c>
      <c r="C14" s="358"/>
      <c r="D14" s="49"/>
      <c r="E14" s="41">
        <f>D14/12</f>
        <v>0</v>
      </c>
      <c r="F14" s="66"/>
      <c r="G14" s="46"/>
      <c r="H14" s="74"/>
      <c r="I14" s="217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N14" s="4"/>
      <c r="O14" s="213" t="s">
        <v>116</v>
      </c>
      <c r="P14" s="206"/>
      <c r="Q14" s="206"/>
      <c r="R14" s="206"/>
      <c r="S14" s="5"/>
    </row>
    <row r="15" spans="1:19" s="1" customFormat="1" ht="12" customHeight="1" thickBot="1" x14ac:dyDescent="0.25">
      <c r="A15" s="29" t="s">
        <v>24</v>
      </c>
      <c r="B15" s="373">
        <f>'Year 1'!B15</f>
        <v>0</v>
      </c>
      <c r="C15" s="373"/>
      <c r="D15" s="132"/>
      <c r="E15" s="133">
        <f>D15/12</f>
        <v>0</v>
      </c>
      <c r="F15" s="134"/>
      <c r="G15" s="130"/>
      <c r="H15" s="131"/>
      <c r="I15" s="222">
        <f>'Year 1'!I15+'Year 2'!I15+'Year 3'!I15+'Year 4'!I15+'Year 5'!I15</f>
        <v>0</v>
      </c>
      <c r="J15" s="126">
        <f>'Year 1'!J15+'Year 2'!J15+'Year 3'!J15+'Year 4'!J15+'Year 5'!J15</f>
        <v>0</v>
      </c>
      <c r="K15" s="126">
        <f>'Year 1'!K15+'Year 2'!K15+'Year 3'!K15+'Year 4'!K15+'Year 5'!K15</f>
        <v>0</v>
      </c>
      <c r="N15" s="4"/>
      <c r="O15" s="232" t="s">
        <v>117</v>
      </c>
      <c r="P15" s="231">
        <f>'Year 1'!P15+'Year 2'!P15+'Year 3'!P15+'Year 4'!P15+'Year 5'!P15</f>
        <v>0</v>
      </c>
      <c r="Q15" s="231">
        <f>'Year 1'!Q15+'Year 2'!Q15+'Year 3'!Q15+'Year 4'!Q15+'Year 5'!Q15</f>
        <v>0</v>
      </c>
      <c r="R15" s="231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261" t="s">
        <v>20</v>
      </c>
      <c r="B16" s="262"/>
      <c r="C16" s="262"/>
      <c r="D16" s="262"/>
      <c r="E16" s="262"/>
      <c r="F16" s="262"/>
      <c r="G16" s="262"/>
      <c r="H16" s="262"/>
      <c r="I16" s="127">
        <f>'Year 1'!I16+'Year 2'!I16+'Year 3'!I16+'Year 4'!I16+'Year 5'!I16</f>
        <v>0</v>
      </c>
      <c r="J16" s="127">
        <f>'Year 1'!J16+'Year 2'!J16+'Year 3'!J16+'Year 4'!J16+'Year 5'!J16</f>
        <v>0</v>
      </c>
      <c r="K16" s="127">
        <f>'Year 1'!K16+'Year 2'!K16+'Year 3'!K16+'Year 4'!K16+'Year 5'!K16</f>
        <v>0</v>
      </c>
      <c r="N16" s="4"/>
      <c r="O16" s="234" t="s">
        <v>118</v>
      </c>
      <c r="P16" s="231">
        <f>'Year 1'!P16+'Year 2'!P16+'Year 3'!P16+'Year 4'!P16+'Year 5'!P16</f>
        <v>0</v>
      </c>
      <c r="Q16" s="231">
        <f>'Year 1'!Q16+'Year 2'!Q16+'Year 3'!Q16+'Year 4'!Q16+'Year 5'!Q16</f>
        <v>0</v>
      </c>
      <c r="R16" s="231">
        <f>'Year 1'!R16+'Year 2'!R16+'Year 3'!R16+'Year 4'!R16+'Year 5'!R16</f>
        <v>0</v>
      </c>
      <c r="S16" s="5"/>
    </row>
    <row r="17" spans="1:20" ht="21.75" customHeight="1" thickBot="1" x14ac:dyDescent="0.25">
      <c r="A17" s="292" t="s">
        <v>7</v>
      </c>
      <c r="B17" s="293"/>
      <c r="C17" s="293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N17" s="6"/>
      <c r="O17" s="234" t="s">
        <v>119</v>
      </c>
      <c r="P17" s="231">
        <f>'Year 1'!P17+'Year 2'!P17+'Year 3'!P17+'Year 4'!P17+'Year 5'!P17</f>
        <v>0</v>
      </c>
      <c r="Q17" s="231">
        <f>'Year 1'!Q17+'Year 2'!Q17+'Year 3'!Q17+'Year 4'!Q17+'Year 5'!Q17</f>
        <v>0</v>
      </c>
      <c r="R17" s="231">
        <f>'Year 1'!R17+'Year 2'!R17+'Year 3'!R17+'Year 4'!R17+'Year 5'!R17</f>
        <v>0</v>
      </c>
      <c r="S17" s="5"/>
      <c r="T17" s="1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94</v>
      </c>
      <c r="D18" s="47"/>
      <c r="E18" s="60"/>
      <c r="F18" s="14"/>
      <c r="H18" s="6"/>
      <c r="I18" s="217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N18" s="6"/>
      <c r="O18" s="234" t="s">
        <v>120</v>
      </c>
      <c r="P18" s="231">
        <f>'Year 1'!P18+'Year 2'!P18+'Year 3'!P18+'Year 4'!P18+'Year 5'!P18</f>
        <v>0</v>
      </c>
      <c r="Q18" s="231">
        <f>'Year 1'!Q18+'Year 2'!Q18+'Year 3'!Q18+'Year 4'!Q18+'Year 5'!Q18</f>
        <v>0</v>
      </c>
      <c r="R18" s="231">
        <f>'Year 1'!R18+'Year 2'!R18+'Year 3'!R18+'Year 4'!R18+'Year 5'!R18</f>
        <v>0</v>
      </c>
      <c r="S18" s="5"/>
      <c r="T18" s="1"/>
    </row>
    <row r="19" spans="1:20" ht="12" customHeight="1" x14ac:dyDescent="0.2">
      <c r="A19" s="18" t="s">
        <v>8</v>
      </c>
      <c r="B19" s="10">
        <f>'Year 1'!B19+'Year 2'!B19+'Year 3'!B19+'Year 4'!B19+'Year 5'!B19</f>
        <v>0</v>
      </c>
      <c r="C19" s="7" t="s">
        <v>88</v>
      </c>
      <c r="D19" s="47"/>
      <c r="E19" s="60"/>
      <c r="F19" s="14"/>
      <c r="H19" s="6"/>
      <c r="I19" s="217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  <c r="N19" s="6"/>
      <c r="O19" s="234" t="s">
        <v>121</v>
      </c>
      <c r="P19" s="231">
        <f>'Year 1'!P19+'Year 2'!P19+'Year 3'!P19+'Year 4'!P19+'Year 5'!P19</f>
        <v>0</v>
      </c>
      <c r="Q19" s="231">
        <f>'Year 1'!Q19+'Year 2'!Q19+'Year 3'!Q19+'Year 4'!Q19+'Year 5'!Q19</f>
        <v>0</v>
      </c>
      <c r="R19" s="231">
        <f>'Year 1'!R19+'Year 2'!R19+'Year 3'!R19+'Year 4'!R19+'Year 5'!R19</f>
        <v>0</v>
      </c>
      <c r="S19" s="5"/>
      <c r="T19" s="1"/>
    </row>
    <row r="20" spans="1:20" ht="12" customHeight="1" x14ac:dyDescent="0.2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217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N20" s="6"/>
      <c r="O20" s="234" t="s">
        <v>122</v>
      </c>
      <c r="P20" s="231">
        <f>'Year 1'!P20+'Year 2'!P20+'Year 3'!P20+'Year 4'!P20+'Year 5'!P20</f>
        <v>0</v>
      </c>
      <c r="Q20" s="231">
        <f>'Year 1'!Q20+'Year 2'!Q20+'Year 3'!Q20+'Year 4'!Q20+'Year 5'!Q20</f>
        <v>0</v>
      </c>
      <c r="R20" s="231">
        <f>'Year 1'!R20+'Year 2'!R20+'Year 3'!R20+'Year 4'!R20+'Year 5'!R20</f>
        <v>0</v>
      </c>
      <c r="S20" s="5"/>
      <c r="T20" s="1"/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91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34" t="s">
        <v>123</v>
      </c>
      <c r="P21" s="231">
        <f>'Year 1'!P21+'Year 2'!P21+'Year 3'!P21+'Year 4'!P21+'Year 5'!P21</f>
        <v>0</v>
      </c>
      <c r="Q21" s="231">
        <f>'Year 1'!Q21+'Year 2'!Q21+'Year 3'!Q21+'Year 4'!Q21+'Year 5'!Q21</f>
        <v>0</v>
      </c>
      <c r="R21" s="231">
        <f>'Year 1'!R21+'Year 2'!R21+'Year 3'!R21+'Year 4'!R21+'Year 5'!R21</f>
        <v>0</v>
      </c>
      <c r="S21" s="5"/>
    </row>
    <row r="22" spans="1:20" s="1" customFormat="1" ht="12" customHeight="1" thickBot="1" x14ac:dyDescent="0.25">
      <c r="A22" s="18" t="s">
        <v>8</v>
      </c>
      <c r="B22" s="10"/>
      <c r="C22" s="7" t="s">
        <v>92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36" t="s">
        <v>124</v>
      </c>
      <c r="P22" s="233">
        <f>'Year 1'!P22+'Year 2'!P22+'Year 3'!P22+'Year 4'!P22+'Year 5'!P22</f>
        <v>0</v>
      </c>
      <c r="Q22" s="233">
        <f>'Year 1'!Q22+'Year 2'!Q22+'Year 3'!Q22+'Year 4'!Q22+'Year 5'!Q22</f>
        <v>0</v>
      </c>
      <c r="R22" s="233">
        <f>'Year 1'!R22+'Year 2'!R22+'Year 3'!R22+'Year 4'!R22+'Year 5'!R22</f>
        <v>0</v>
      </c>
      <c r="S22" s="5"/>
    </row>
    <row r="23" spans="1:20" s="1" customFormat="1" ht="12" customHeight="1" thickBot="1" x14ac:dyDescent="0.25">
      <c r="A23" s="18" t="s">
        <v>8</v>
      </c>
      <c r="B23" s="10"/>
      <c r="C23" s="7" t="s">
        <v>93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09" t="s">
        <v>125</v>
      </c>
      <c r="P23" s="210">
        <f>'Year 1'!P23+'Year 2'!P23+'Year 3'!P23+'Year 4'!P23+'Year 5'!P23</f>
        <v>0</v>
      </c>
      <c r="Q23" s="210">
        <f>'Year 1'!Q23+'Year 2'!Q23+'Year 3'!Q23+'Year 4'!Q23+'Year 5'!Q23</f>
        <v>0</v>
      </c>
      <c r="R23" s="210">
        <f>'Year 1'!R23+'Year 2'!R23+'Year 3'!R23+'Year 4'!R23+'Year 5'!R23</f>
        <v>0</v>
      </c>
      <c r="S23" s="5"/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13" t="s">
        <v>126</v>
      </c>
      <c r="P24" s="206"/>
      <c r="Q24" s="206"/>
      <c r="R24" s="206"/>
      <c r="S24" s="5"/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54</v>
      </c>
      <c r="D25" s="40"/>
      <c r="E25" s="41"/>
      <c r="F25" s="5"/>
      <c r="G25" s="46"/>
      <c r="H25" s="74"/>
      <c r="I25" s="217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32" t="s">
        <v>127</v>
      </c>
      <c r="P25" s="233">
        <f>'Year 1'!P25+'Year 2'!P25+'Year 3'!P25+'Year 4'!P25+'Year 5'!P25</f>
        <v>0</v>
      </c>
      <c r="Q25" s="233">
        <f>'Year 1'!Q25+'Year 2'!Q25+'Year 3'!Q25+'Year 4'!Q25+'Year 5'!Q25</f>
        <v>0</v>
      </c>
      <c r="R25" s="233">
        <f>'Year 1'!R25+'Year 2'!R25+'Year 3'!R25+'Year 4'!R25+'Year 5'!R25</f>
        <v>0</v>
      </c>
      <c r="S25" s="5"/>
    </row>
    <row r="26" spans="1:20" s="1" customFormat="1" ht="12" customHeight="1" thickBot="1" x14ac:dyDescent="0.25">
      <c r="A26" s="136" t="s">
        <v>8</v>
      </c>
      <c r="B26" s="142">
        <f>'Year 1'!B26+'Year 2'!B26+'Year 3'!B26+'Year 4'!B26+'Year 5'!B26</f>
        <v>0</v>
      </c>
      <c r="C26" s="138" t="s">
        <v>55</v>
      </c>
      <c r="D26" s="143"/>
      <c r="E26" s="133"/>
      <c r="F26" s="144"/>
      <c r="G26" s="107"/>
      <c r="H26" s="145"/>
      <c r="I26" s="222">
        <f>'Year 1'!I26+'Year 2'!I26+'Year 3'!I26+'Year 4'!I26+'Year 5'!I26</f>
        <v>0</v>
      </c>
      <c r="J26" s="126">
        <f>'Year 1'!J26+'Year 2'!J26+'Year 3'!J26+'Year 4'!J26+'Year 5'!J26</f>
        <v>0</v>
      </c>
      <c r="K26" s="126">
        <f>'Year 1'!K26+'Year 2'!K26+'Year 3'!K26+'Year 4'!K26+'Year 5'!K26</f>
        <v>0</v>
      </c>
      <c r="O26" s="183" t="s">
        <v>128</v>
      </c>
      <c r="P26" s="184">
        <f>'Year 1'!P26+'Year 2'!P26+'Year 3'!P26+'Year 4'!P26+'Year 5'!P26</f>
        <v>0</v>
      </c>
      <c r="Q26" s="184">
        <f>'Year 1'!Q26+'Year 2'!Q26+'Year 3'!Q26+'Year 4'!Q26+'Year 5'!Q26</f>
        <v>0</v>
      </c>
      <c r="R26" s="184">
        <f>'Year 1'!R26+'Year 2'!R26+'Year 3'!R26+'Year 4'!R26+'Year 5'!R26</f>
        <v>0</v>
      </c>
      <c r="S26" s="152">
        <f>SUM(P26:R26)</f>
        <v>0</v>
      </c>
    </row>
    <row r="27" spans="1:20" s="1" customFormat="1" ht="12" customHeight="1" thickBot="1" x14ac:dyDescent="0.25">
      <c r="A27" s="261" t="s">
        <v>81</v>
      </c>
      <c r="B27" s="262"/>
      <c r="C27" s="262"/>
      <c r="D27" s="146"/>
      <c r="E27" s="146"/>
      <c r="F27" s="146"/>
      <c r="G27" s="146"/>
      <c r="H27" s="146"/>
      <c r="I27" s="127">
        <f>'Year 1'!I27+'Year 2'!I27+'Year 3'!I27+'Year 4'!I27+'Year 5'!I27</f>
        <v>0</v>
      </c>
      <c r="J27" s="127">
        <f>'Year 1'!J27+'Year 2'!J27+'Year 3'!J27+'Year 4'!J27+'Year 5'!J27</f>
        <v>0</v>
      </c>
      <c r="K27" s="127">
        <f>'Year 1'!K27+'Year 2'!K27+'Year 3'!K27+'Year 4'!K27+'Year 5'!K27</f>
        <v>0</v>
      </c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4" t="s">
        <v>60</v>
      </c>
      <c r="B28" s="375"/>
      <c r="C28" s="375"/>
      <c r="D28" s="375"/>
      <c r="E28" s="375"/>
      <c r="F28" s="375"/>
      <c r="G28" s="375"/>
      <c r="H28" s="375"/>
      <c r="I28" s="127">
        <f>'Year 1'!I28+'Year 2'!I28+'Year 3'!I28+'Year 4'!I28+'Year 5'!I28</f>
        <v>0</v>
      </c>
      <c r="J28" s="127">
        <f>'Year 1'!J28+'Year 2'!J28+'Year 3'!J28+'Year 4'!J28+'Year 5'!J28</f>
        <v>0</v>
      </c>
      <c r="K28" s="127">
        <f>'Year 1'!K28+'Year 2'!K28+'Year 3'!K28+'Year 4'!K28+'Year 5'!K28</f>
        <v>0</v>
      </c>
      <c r="O28" s="82"/>
      <c r="P28" s="82"/>
      <c r="Q28" s="82"/>
      <c r="R28" s="82"/>
    </row>
    <row r="29" spans="1:20" ht="12" customHeight="1" thickBot="1" x14ac:dyDescent="0.25">
      <c r="A29" s="285" t="s">
        <v>87</v>
      </c>
      <c r="B29" s="286"/>
      <c r="C29" s="286"/>
      <c r="D29" s="165"/>
      <c r="E29" s="165"/>
      <c r="F29" s="165"/>
      <c r="G29" s="165"/>
      <c r="H29" s="165"/>
      <c r="I29" s="174">
        <f>'Year 1'!I29+'Year 2'!I29+'Year 3'!I29+'Year 4'!I29+'Year 5'!I29</f>
        <v>0</v>
      </c>
      <c r="J29" s="174">
        <f>'Year 1'!J29+'Year 2'!J29+'Year 3'!J29+'Year 4'!J29+'Year 5'!J29</f>
        <v>0</v>
      </c>
      <c r="K29" s="174">
        <f>'Year 1'!K29+'Year 2'!K29+'Year 3'!K29+'Year 4'!K29+'Year 5'!K29</f>
        <v>0</v>
      </c>
      <c r="L29" s="167"/>
      <c r="M29" s="167"/>
      <c r="N29" s="167"/>
    </row>
    <row r="30" spans="1:20" s="3" customFormat="1" ht="12" customHeight="1" x14ac:dyDescent="0.2">
      <c r="A30" s="336" t="s">
        <v>58</v>
      </c>
      <c r="B30" s="337"/>
      <c r="C30" s="337"/>
      <c r="D30" s="337"/>
      <c r="E30" s="337"/>
      <c r="F30" s="337"/>
      <c r="G30" s="337"/>
      <c r="H30" s="338"/>
      <c r="I30" s="328"/>
      <c r="J30" s="328"/>
      <c r="K30" s="328"/>
      <c r="O30" s="2"/>
      <c r="P30" s="2"/>
      <c r="Q30" s="2"/>
      <c r="R30" s="2"/>
      <c r="S30" s="2"/>
      <c r="T30" s="2"/>
    </row>
    <row r="31" spans="1:20" ht="12" customHeight="1" thickBot="1" x14ac:dyDescent="0.25">
      <c r="A31" s="339"/>
      <c r="B31" s="340"/>
      <c r="C31" s="340"/>
      <c r="D31" s="340"/>
      <c r="E31" s="340"/>
      <c r="F31" s="340"/>
      <c r="G31" s="340"/>
      <c r="H31" s="341"/>
      <c r="I31" s="329"/>
      <c r="J31" s="329"/>
      <c r="K31" s="329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312" t="s">
        <v>0</v>
      </c>
      <c r="B32" s="313"/>
      <c r="C32" s="313"/>
      <c r="D32" s="313"/>
      <c r="E32" s="313"/>
      <c r="F32" s="313"/>
      <c r="G32" s="313"/>
      <c r="H32" s="314"/>
      <c r="I32" s="181">
        <f>'Year 1'!I34+'Year 2'!I32+'Year 3'!I32+'Year 4'!I32+'Year 5'!I32</f>
        <v>0</v>
      </c>
      <c r="J32" s="181">
        <f>'Year 1'!J34+'Year 2'!J32+'Year 3'!J32+'Year 4'!J32+'Year 5'!J32</f>
        <v>0</v>
      </c>
      <c r="K32" s="181">
        <f>'Year 1'!K34+'Year 2'!K32+'Year 3'!K32+'Year 4'!K32+'Year 5'!K32</f>
        <v>0</v>
      </c>
    </row>
    <row r="33" spans="1:20" ht="12" customHeight="1" x14ac:dyDescent="0.2">
      <c r="A33" s="292" t="s">
        <v>9</v>
      </c>
      <c r="B33" s="293"/>
      <c r="C33" s="293"/>
      <c r="D33" s="293"/>
      <c r="E33" s="293"/>
      <c r="F33" s="293"/>
      <c r="G33" s="293"/>
      <c r="H33" s="293"/>
      <c r="I33" s="35"/>
      <c r="J33" s="35"/>
      <c r="K33" s="35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91" t="s">
        <v>10</v>
      </c>
      <c r="C34" s="291"/>
      <c r="D34" s="291"/>
      <c r="E34" s="291"/>
      <c r="F34" s="291"/>
      <c r="G34" s="291"/>
      <c r="H34" s="291"/>
      <c r="I34" s="76">
        <f>'Year 1'!I36+'Year 2'!I34+'Year 3'!I34+'Year 4'!I34+'Year 5'!I34</f>
        <v>0</v>
      </c>
      <c r="J34" s="76">
        <f>'Year 1'!J36+'Year 2'!J34+'Year 3'!J34+'Year 4'!J34+'Year 5'!J34</f>
        <v>0</v>
      </c>
      <c r="K34" s="76">
        <f>'Year 1'!K36+'Year 2'!K34+'Year 3'!K34+'Year 4'!K34+'Year 5'!K34</f>
        <v>0</v>
      </c>
    </row>
    <row r="35" spans="1:20" s="1" customFormat="1" ht="12" customHeight="1" thickBot="1" x14ac:dyDescent="0.25">
      <c r="A35" s="171"/>
      <c r="B35" s="301" t="s">
        <v>11</v>
      </c>
      <c r="C35" s="301"/>
      <c r="D35" s="301"/>
      <c r="E35" s="301"/>
      <c r="F35" s="301"/>
      <c r="G35" s="301"/>
      <c r="H35" s="301"/>
      <c r="I35" s="126">
        <f>'Year 1'!I37+'Year 2'!I35+'Year 3'!I35+'Year 4'!I35+'Year 5'!I35</f>
        <v>0</v>
      </c>
      <c r="J35" s="126">
        <f>'Year 1'!J37+'Year 2'!J35+'Year 3'!J35+'Year 4'!J35+'Year 5'!J35</f>
        <v>0</v>
      </c>
      <c r="K35" s="126">
        <f>'Year 1'!K37+'Year 2'!K35+'Year 3'!K35+'Year 4'!K35+'Year 5'!K35</f>
        <v>0</v>
      </c>
    </row>
    <row r="36" spans="1:20" s="1" customFormat="1" ht="12" customHeight="1" thickBot="1" x14ac:dyDescent="0.25">
      <c r="A36" s="285" t="s">
        <v>86</v>
      </c>
      <c r="B36" s="286"/>
      <c r="C36" s="286"/>
      <c r="D36" s="286"/>
      <c r="E36" s="286"/>
      <c r="F36" s="286"/>
      <c r="G36" s="286"/>
      <c r="H36" s="287"/>
      <c r="I36" s="174">
        <f>'Year 1'!I38+'Year 2'!I36+'Year 3'!I36+'Year 4'!I36+'Year 5'!I36</f>
        <v>0</v>
      </c>
      <c r="J36" s="174">
        <f>'Year 1'!J38+'Year 2'!J36+'Year 3'!J36+'Year 4'!J36+'Year 5'!J36</f>
        <v>0</v>
      </c>
      <c r="K36" s="174">
        <f>'Year 1'!K38+'Year 2'!K36+'Year 3'!K36+'Year 4'!K36+'Year 5'!K36</f>
        <v>0</v>
      </c>
    </row>
    <row r="37" spans="1:20" ht="12" hidden="1" customHeight="1" x14ac:dyDescent="0.2">
      <c r="A37" s="318" t="s">
        <v>12</v>
      </c>
      <c r="B37" s="319"/>
      <c r="C37" s="319"/>
      <c r="D37" s="319"/>
      <c r="E37" s="319"/>
      <c r="F37" s="319"/>
      <c r="G37" s="319"/>
      <c r="H37" s="319"/>
      <c r="I37" s="328"/>
      <c r="J37" s="328"/>
      <c r="K37" s="328"/>
      <c r="O37" s="1"/>
      <c r="P37" s="1"/>
      <c r="Q37" s="1"/>
      <c r="R37" s="1"/>
      <c r="S37" s="1"/>
      <c r="T37" s="1"/>
    </row>
    <row r="38" spans="1:20" ht="12" hidden="1" customHeight="1" x14ac:dyDescent="0.2">
      <c r="A38" s="17"/>
      <c r="B38" s="291" t="s">
        <v>13</v>
      </c>
      <c r="C38" s="291"/>
      <c r="D38" s="291"/>
      <c r="E38" s="291"/>
      <c r="F38" s="291"/>
      <c r="G38" s="291"/>
      <c r="H38" s="359"/>
      <c r="I38" s="329"/>
      <c r="J38" s="329"/>
      <c r="K38" s="329"/>
    </row>
    <row r="39" spans="1:20" ht="12" hidden="1" customHeight="1" x14ac:dyDescent="0.2">
      <c r="A39" s="20"/>
      <c r="B39" s="323" t="s">
        <v>14</v>
      </c>
      <c r="C39" s="323"/>
      <c r="D39" s="323"/>
      <c r="E39" s="323"/>
      <c r="F39" s="323"/>
      <c r="G39" s="323"/>
      <c r="H39" s="363"/>
      <c r="I39" s="329"/>
      <c r="J39" s="329"/>
      <c r="K39" s="329"/>
      <c r="O39" s="167"/>
      <c r="P39" s="167"/>
      <c r="Q39" s="167"/>
      <c r="R39" s="167"/>
      <c r="S39" s="167"/>
      <c r="T39" s="167"/>
    </row>
    <row r="40" spans="1:20" ht="12" hidden="1" customHeight="1" x14ac:dyDescent="0.2">
      <c r="A40" s="17"/>
      <c r="B40" s="291" t="s">
        <v>15</v>
      </c>
      <c r="C40" s="291"/>
      <c r="D40" s="291"/>
      <c r="E40" s="291"/>
      <c r="F40" s="291"/>
      <c r="G40" s="291"/>
      <c r="H40" s="359"/>
      <c r="I40" s="329"/>
      <c r="J40" s="329"/>
      <c r="K40" s="329"/>
      <c r="O40" s="3"/>
      <c r="P40" s="3"/>
      <c r="Q40" s="3"/>
      <c r="R40" s="3"/>
      <c r="S40" s="3"/>
      <c r="T40" s="3"/>
    </row>
    <row r="41" spans="1:20" ht="12" hidden="1" customHeight="1" x14ac:dyDescent="0.2">
      <c r="A41" s="17"/>
      <c r="B41" s="291" t="s">
        <v>16</v>
      </c>
      <c r="C41" s="291"/>
      <c r="D41" s="291"/>
      <c r="E41" s="291"/>
      <c r="F41" s="291"/>
      <c r="G41" s="291"/>
      <c r="H41" s="359"/>
      <c r="I41" s="360"/>
      <c r="J41" s="360"/>
      <c r="K41" s="360"/>
    </row>
    <row r="42" spans="1:20" ht="12" hidden="1" customHeight="1" thickBot="1" x14ac:dyDescent="0.25">
      <c r="A42" s="366" t="s">
        <v>28</v>
      </c>
      <c r="B42" s="367"/>
      <c r="C42" s="367"/>
      <c r="D42" s="367"/>
      <c r="E42" s="367"/>
      <c r="F42" s="367"/>
      <c r="G42" s="367"/>
      <c r="H42" s="368"/>
      <c r="I42" s="76" t="e">
        <f>'Year 1'!I44+'Year 2'!I42+#REF!+#REF!+#REF!</f>
        <v>#REF!</v>
      </c>
      <c r="J42" s="76" t="e">
        <f>'Year 1'!J44+'Year 2'!J42+#REF!+#REF!+#REF!</f>
        <v>#REF!</v>
      </c>
      <c r="K42" s="76" t="e">
        <f>'Year 1'!K44+'Year 2'!K42+#REF!+#REF!+#REF!</f>
        <v>#REF!</v>
      </c>
      <c r="O42" s="1"/>
      <c r="P42" s="1"/>
      <c r="Q42" s="1"/>
      <c r="R42" s="1"/>
      <c r="S42" s="1"/>
      <c r="T42" s="1"/>
    </row>
    <row r="43" spans="1:20" ht="12" hidden="1" customHeight="1" x14ac:dyDescent="0.2">
      <c r="A43" s="318" t="s">
        <v>31</v>
      </c>
      <c r="B43" s="319"/>
      <c r="C43" s="319"/>
      <c r="D43" s="319"/>
      <c r="E43" s="319"/>
      <c r="F43" s="319"/>
      <c r="G43" s="319"/>
      <c r="H43" s="319"/>
      <c r="I43" s="35"/>
      <c r="J43" s="35"/>
      <c r="K43" s="35"/>
    </row>
    <row r="44" spans="1:20" ht="12" hidden="1" customHeight="1" x14ac:dyDescent="0.2">
      <c r="A44" s="19"/>
      <c r="B44" s="7" t="s">
        <v>41</v>
      </c>
      <c r="C44" s="12"/>
      <c r="D44" s="44" t="s">
        <v>32</v>
      </c>
      <c r="E44" s="364"/>
      <c r="F44" s="364"/>
      <c r="G44" s="364"/>
      <c r="H44" s="365"/>
      <c r="I44" s="76" t="e">
        <f>'Year 1'!I46+'Year 2'!I44+#REF!+#REF!+#REF!</f>
        <v>#REF!</v>
      </c>
      <c r="J44" s="76" t="e">
        <f>'Year 1'!J46+'Year 2'!J44+#REF!+#REF!+#REF!</f>
        <v>#REF!</v>
      </c>
      <c r="K44" s="76" t="e">
        <f>'Year 1'!K46+'Year 2'!K44+#REF!+#REF!+#REF!</f>
        <v>#REF!</v>
      </c>
      <c r="O44" s="1"/>
      <c r="P44" s="1"/>
      <c r="Q44" s="1"/>
      <c r="R44" s="1"/>
      <c r="S44" s="1"/>
      <c r="T44" s="1"/>
    </row>
    <row r="45" spans="1:20" ht="12" hidden="1" customHeight="1" x14ac:dyDescent="0.2">
      <c r="A45" s="19"/>
      <c r="B45" s="7" t="s">
        <v>42</v>
      </c>
      <c r="C45" s="12"/>
      <c r="D45" s="44" t="s">
        <v>32</v>
      </c>
      <c r="E45" s="364"/>
      <c r="F45" s="364"/>
      <c r="G45" s="364"/>
      <c r="H45" s="365"/>
      <c r="I45" s="76" t="e">
        <f>'Year 1'!I47+'Year 2'!I45+#REF!+#REF!+#REF!</f>
        <v>#REF!</v>
      </c>
      <c r="J45" s="76" t="e">
        <f>'Year 1'!J47+'Year 2'!J45+#REF!+#REF!+#REF!</f>
        <v>#REF!</v>
      </c>
      <c r="K45" s="76" t="e">
        <f>'Year 1'!K47+'Year 2'!K45+#REF!+#REF!+#REF!</f>
        <v>#REF!</v>
      </c>
      <c r="O45" s="1"/>
      <c r="P45" s="1"/>
      <c r="Q45" s="1"/>
      <c r="R45" s="1"/>
      <c r="S45" s="1"/>
      <c r="T45" s="1"/>
    </row>
    <row r="46" spans="1:20" ht="12" hidden="1" customHeight="1" x14ac:dyDescent="0.2">
      <c r="A46" s="19"/>
      <c r="B46" s="7" t="s">
        <v>43</v>
      </c>
      <c r="C46" s="12"/>
      <c r="D46" s="44" t="s">
        <v>32</v>
      </c>
      <c r="E46" s="364"/>
      <c r="F46" s="364"/>
      <c r="G46" s="364"/>
      <c r="H46" s="365"/>
      <c r="I46" s="76" t="e">
        <f>'Year 1'!I48+'Year 2'!I46+#REF!+#REF!+#REF!</f>
        <v>#REF!</v>
      </c>
      <c r="J46" s="76" t="e">
        <f>'Year 1'!J48+'Year 2'!J46+#REF!+#REF!+#REF!</f>
        <v>#REF!</v>
      </c>
      <c r="K46" s="76" t="e">
        <f>'Year 1'!K48+'Year 2'!K46+#REF!+#REF!+#REF!</f>
        <v>#REF!</v>
      </c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44</v>
      </c>
      <c r="C47" s="12"/>
      <c r="D47" s="44" t="s">
        <v>32</v>
      </c>
      <c r="E47" s="364"/>
      <c r="F47" s="364"/>
      <c r="G47" s="364"/>
      <c r="H47" s="365"/>
      <c r="I47" s="76" t="e">
        <f>'Year 1'!I49+'Year 2'!I47+#REF!+#REF!+#REF!</f>
        <v>#REF!</v>
      </c>
      <c r="J47" s="76" t="e">
        <f>'Year 1'!J49+'Year 2'!J47+#REF!+#REF!+#REF!</f>
        <v>#REF!</v>
      </c>
      <c r="K47" s="76" t="e">
        <f>'Year 1'!K49+'Year 2'!K47+#REF!+#REF!+#REF!</f>
        <v>#REF!</v>
      </c>
    </row>
    <row r="48" spans="1:20" ht="12" hidden="1" customHeight="1" x14ac:dyDescent="0.2">
      <c r="A48" s="19"/>
      <c r="B48" s="7" t="s">
        <v>45</v>
      </c>
      <c r="C48" s="12"/>
      <c r="D48" s="44" t="s">
        <v>32</v>
      </c>
      <c r="E48" s="364"/>
      <c r="F48" s="364"/>
      <c r="G48" s="364"/>
      <c r="H48" s="365"/>
      <c r="I48" s="76" t="e">
        <f>'Year 1'!I50+'Year 2'!I48+#REF!+#REF!+#REF!</f>
        <v>#REF!</v>
      </c>
      <c r="J48" s="76" t="e">
        <f>'Year 1'!J50+'Year 2'!J48+#REF!+#REF!+#REF!</f>
        <v>#REF!</v>
      </c>
      <c r="K48" s="76" t="e">
        <f>'Year 1'!K50+'Year 2'!K48+#REF!+#REF!+#REF!</f>
        <v>#REF!</v>
      </c>
    </row>
    <row r="49" spans="1:20" ht="12" hidden="1" customHeight="1" x14ac:dyDescent="0.2">
      <c r="A49" s="16"/>
      <c r="B49" s="7" t="s">
        <v>46</v>
      </c>
      <c r="C49" s="13"/>
      <c r="D49" s="13"/>
      <c r="E49" s="13"/>
      <c r="F49" s="13"/>
      <c r="G49" s="13"/>
      <c r="H49" s="13"/>
      <c r="I49" s="76" t="e">
        <f>'Year 1'!I51+'Year 2'!I49+#REF!+#REF!+#REF!</f>
        <v>#REF!</v>
      </c>
      <c r="J49" s="76" t="e">
        <f>'Year 1'!J51+'Year 2'!J49+#REF!+#REF!+#REF!</f>
        <v>#REF!</v>
      </c>
      <c r="K49" s="76" t="e">
        <f>'Year 1'!K51+'Year 2'!K49+#REF!+#REF!+#REF!</f>
        <v>#REF!</v>
      </c>
    </row>
    <row r="50" spans="1:20" ht="12" hidden="1" customHeight="1" thickBot="1" x14ac:dyDescent="0.25">
      <c r="A50" s="361" t="s">
        <v>30</v>
      </c>
      <c r="B50" s="362"/>
      <c r="C50" s="362"/>
      <c r="D50" s="43"/>
      <c r="E50" s="43"/>
      <c r="F50" s="43"/>
      <c r="G50" s="43"/>
      <c r="H50" s="43"/>
      <c r="I50" s="76" t="e">
        <f>'Year 1'!I52+'Year 2'!I50+#REF!+#REF!+#REF!</f>
        <v>#REF!</v>
      </c>
      <c r="J50" s="76" t="e">
        <f>'Year 1'!J52+'Year 2'!J50+#REF!+#REF!+#REF!</f>
        <v>#REF!</v>
      </c>
      <c r="K50" s="76" t="e">
        <f>'Year 1'!K52+'Year 2'!K50+#REF!+#REF!+#REF!</f>
        <v>#REF!</v>
      </c>
    </row>
    <row r="51" spans="1:20" s="3" customFormat="1" ht="12" customHeight="1" x14ac:dyDescent="0.2">
      <c r="A51" s="292" t="s">
        <v>17</v>
      </c>
      <c r="B51" s="310"/>
      <c r="C51" s="310"/>
      <c r="D51" s="310"/>
      <c r="E51" s="310"/>
      <c r="F51" s="310"/>
      <c r="G51" s="310"/>
      <c r="H51" s="311"/>
      <c r="I51" s="34"/>
      <c r="J51" s="34"/>
      <c r="K51" s="34"/>
      <c r="M51" s="83"/>
      <c r="N51" s="83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91" t="s">
        <v>70</v>
      </c>
      <c r="C52" s="291"/>
      <c r="D52" s="291"/>
      <c r="E52" s="291"/>
      <c r="F52" s="291"/>
      <c r="G52" s="291"/>
      <c r="H52" s="291"/>
      <c r="I52" s="76">
        <f>'Year 1'!I54+'Year 2'!I52+'Year 3'!I52+'Year 4'!I52+'Year 5'!I52</f>
        <v>0</v>
      </c>
      <c r="J52" s="76">
        <f>'Year 1'!J54+'Year 2'!J52+'Year 3'!J52+'Year 4'!J52+'Year 5'!J52</f>
        <v>0</v>
      </c>
      <c r="K52" s="76">
        <f>'Year 1'!K54+'Year 2'!K52+'Year 3'!K52+'Year 4'!K52+'Year 5'!K52</f>
        <v>0</v>
      </c>
      <c r="M52" s="82"/>
      <c r="N52" s="82"/>
    </row>
    <row r="53" spans="1:20" ht="12" customHeight="1" x14ac:dyDescent="0.2">
      <c r="A53" s="17"/>
      <c r="B53" s="291" t="s">
        <v>106</v>
      </c>
      <c r="C53" s="291"/>
      <c r="D53" s="291"/>
      <c r="E53" s="291"/>
      <c r="F53" s="291"/>
      <c r="G53" s="291"/>
      <c r="H53" s="291"/>
      <c r="I53" s="76">
        <f>'Year 1'!I55+'Year 2'!I53+'Year 3'!I53+'Year 4'!I53+'Year 5'!I53</f>
        <v>0</v>
      </c>
      <c r="J53" s="76">
        <f>'Year 1'!J55+'Year 2'!J53+'Year 3'!J53+'Year 4'!J53+'Year 5'!J53</f>
        <v>0</v>
      </c>
      <c r="K53" s="76">
        <f>'Year 1'!K55+'Year 2'!K53+'Year 3'!K53+'Year 4'!K53+'Year 5'!K53</f>
        <v>0</v>
      </c>
    </row>
    <row r="54" spans="1:20" ht="12" customHeight="1" x14ac:dyDescent="0.2">
      <c r="A54" s="17"/>
      <c r="B54" s="291" t="s">
        <v>107</v>
      </c>
      <c r="C54" s="291"/>
      <c r="D54" s="291"/>
      <c r="E54" s="291"/>
      <c r="F54" s="291"/>
      <c r="G54" s="291"/>
      <c r="H54" s="291"/>
      <c r="I54" s="76">
        <f>'Year 1'!I56+'Year 2'!I54+'Year 3'!I54+'Year 4'!I54+'Year 5'!I54</f>
        <v>0</v>
      </c>
      <c r="J54" s="76">
        <f>'Year 1'!J56+'Year 2'!J54+'Year 3'!J54+'Year 4'!J54+'Year 5'!J54</f>
        <v>0</v>
      </c>
      <c r="K54" s="76">
        <f>'Year 1'!K56+'Year 2'!K54+'Year 3'!K54+'Year 4'!K54+'Year 5'!K54</f>
        <v>0</v>
      </c>
    </row>
    <row r="55" spans="1:20" ht="12" customHeight="1" x14ac:dyDescent="0.2">
      <c r="A55" s="17"/>
      <c r="B55" s="291" t="s">
        <v>108</v>
      </c>
      <c r="C55" s="291"/>
      <c r="D55" s="291"/>
      <c r="E55" s="291"/>
      <c r="F55" s="291"/>
      <c r="G55" s="291"/>
      <c r="H55" s="291"/>
      <c r="I55" s="76">
        <f>'Year 1'!I57+'Year 2'!I55+'Year 3'!I55+'Year 4'!I55+'Year 5'!I55</f>
        <v>0</v>
      </c>
      <c r="J55" s="76">
        <f>'Year 1'!J57+'Year 2'!J55+'Year 3'!J55+'Year 4'!J55+'Year 5'!J55</f>
        <v>0</v>
      </c>
      <c r="K55" s="76">
        <f>'Year 1'!K57+'Year 2'!K55+'Year 3'!K55+'Year 4'!K55+'Year 5'!K55</f>
        <v>0</v>
      </c>
    </row>
    <row r="56" spans="1:20" ht="12" customHeight="1" x14ac:dyDescent="0.2">
      <c r="A56" s="17"/>
      <c r="B56" s="327" t="s">
        <v>77</v>
      </c>
      <c r="C56" s="327"/>
      <c r="D56" s="327"/>
      <c r="E56" s="327"/>
      <c r="F56" s="327"/>
      <c r="G56" s="327"/>
      <c r="H56" s="327"/>
      <c r="I56" s="111"/>
      <c r="J56" s="160">
        <f>'Year 1'!J58+'Year 2'!J56+'Year 3'!J56+'Year 4'!J56+'Year 5'!J56</f>
        <v>0</v>
      </c>
      <c r="K56" s="160">
        <f>'Year 1'!K58+'Year 2'!K56+'Year 3'!K56+'Year 4'!K56+'Year 5'!K56</f>
        <v>0</v>
      </c>
      <c r="L56" s="18"/>
    </row>
    <row r="57" spans="1:20" ht="12" customHeight="1" thickBot="1" x14ac:dyDescent="0.25">
      <c r="A57" s="29"/>
      <c r="B57" s="291" t="s">
        <v>33</v>
      </c>
      <c r="C57" s="291"/>
      <c r="D57" s="291"/>
      <c r="E57" s="291"/>
      <c r="F57" s="291"/>
      <c r="G57" s="291"/>
      <c r="H57" s="291"/>
      <c r="I57" s="126">
        <f>'Year 1'!I59+'Year 2'!I57+'Year 3'!I57+'Year 4'!I57+'Year 5'!I57</f>
        <v>0</v>
      </c>
      <c r="J57" s="126">
        <f>'Year 1'!J59+'Year 2'!J57+'Year 3'!J57+'Year 4'!J57+'Year 5'!J57</f>
        <v>0</v>
      </c>
      <c r="K57" s="126">
        <f>'Year 1'!K59+'Year 2'!K57+'Year 3'!K57+'Year 4'!K57+'Year 5'!K57</f>
        <v>0</v>
      </c>
      <c r="L57" s="18"/>
    </row>
    <row r="58" spans="1:20" ht="12" customHeight="1" thickBot="1" x14ac:dyDescent="0.25">
      <c r="A58" s="285" t="s">
        <v>19</v>
      </c>
      <c r="B58" s="286"/>
      <c r="C58" s="286"/>
      <c r="D58" s="286"/>
      <c r="E58" s="286"/>
      <c r="F58" s="286"/>
      <c r="G58" s="286"/>
      <c r="H58" s="287"/>
      <c r="I58" s="155">
        <f>'Year 1'!I60+'Year 2'!I58+'Year 3'!I58+'Year 4'!I58+'Year 5'!I58</f>
        <v>0</v>
      </c>
      <c r="J58" s="155">
        <f>'Year 1'!J60+'Year 2'!J58+'Year 3'!J58+'Year 4'!J58+'Year 5'!J58</f>
        <v>0</v>
      </c>
      <c r="K58" s="155">
        <f>'Year 1'!K60+'Year 2'!K58+'Year 3'!K58+'Year 4'!K58+'Year 5'!K58</f>
        <v>0</v>
      </c>
    </row>
    <row r="59" spans="1:20" ht="12" customHeight="1" thickBot="1" x14ac:dyDescent="0.25">
      <c r="A59" s="302" t="s">
        <v>18</v>
      </c>
      <c r="B59" s="303"/>
      <c r="C59" s="303"/>
      <c r="D59" s="303"/>
      <c r="E59" s="303"/>
      <c r="F59" s="303"/>
      <c r="G59" s="303"/>
      <c r="H59" s="303"/>
      <c r="I59" s="175">
        <f>'Year 1'!I61+'Year 2'!I59+'Year 3'!I59+'Year 4'!I59+'Year 5'!I59</f>
        <v>0</v>
      </c>
      <c r="J59" s="175">
        <f>'Year 1'!J61+'Year 2'!J59+'Year 3'!J59+'Year 4'!J59+'Year 5'!J59</f>
        <v>0</v>
      </c>
      <c r="K59" s="175">
        <f>'Year 1'!K61+'Year 2'!K59+'Year 3'!K59+'Year 4'!K59+'Year 5'!K59</f>
        <v>0</v>
      </c>
    </row>
    <row r="60" spans="1:20" ht="20.25" customHeight="1" x14ac:dyDescent="0.2">
      <c r="A60" s="304" t="s">
        <v>82</v>
      </c>
      <c r="B60" s="305"/>
      <c r="C60" s="306"/>
      <c r="D60" s="26"/>
      <c r="E60" s="27" t="s">
        <v>1</v>
      </c>
      <c r="F60" s="62" t="s">
        <v>66</v>
      </c>
      <c r="G60" s="15" t="s">
        <v>2</v>
      </c>
      <c r="H60" s="30"/>
      <c r="I60" s="36"/>
      <c r="J60" s="36"/>
      <c r="K60" s="36"/>
      <c r="O60" s="3"/>
      <c r="P60" s="3"/>
      <c r="Q60" s="3"/>
      <c r="R60" s="3"/>
      <c r="S60" s="3"/>
      <c r="T60" s="3"/>
    </row>
    <row r="61" spans="1:20" ht="12" customHeight="1" x14ac:dyDescent="0.2">
      <c r="A61" s="307"/>
      <c r="B61" s="308"/>
      <c r="C61" s="309"/>
      <c r="D61" s="2" t="s">
        <v>96</v>
      </c>
      <c r="E61" s="186">
        <v>0.25</v>
      </c>
      <c r="F61" s="177">
        <f>'Year 1'!F63+'Year 2'!F61+'Year 3'!F61+'Year 4'!F61+'Year 5'!F61</f>
        <v>0</v>
      </c>
      <c r="G61" s="177">
        <f>'Year 1'!G63+'Year 2'!G61+'Year 3'!G61+'Year 4'!G61+'Year 5'!G61</f>
        <v>0</v>
      </c>
      <c r="H61" s="103"/>
      <c r="I61" s="37"/>
      <c r="J61" s="37"/>
      <c r="K61" s="37"/>
    </row>
    <row r="62" spans="1:20" ht="12" customHeight="1" thickBot="1" x14ac:dyDescent="0.25">
      <c r="A62" s="369" t="s">
        <v>83</v>
      </c>
      <c r="B62" s="370"/>
      <c r="C62" s="371"/>
      <c r="D62" s="23" t="s">
        <v>56</v>
      </c>
      <c r="E62" s="176">
        <v>0.48</v>
      </c>
      <c r="F62" s="177">
        <f>'Year 1'!F64+'Year 2'!F62+'Year 3'!F62+'Year 4'!F62+'Year 5'!F62</f>
        <v>0</v>
      </c>
      <c r="G62" s="177">
        <f>'Year 1'!G64+'Year 2'!G62+'Year 3'!G62+'Year 4'!G62+'Year 5'!G62</f>
        <v>0</v>
      </c>
      <c r="H62" s="104"/>
      <c r="I62" s="216">
        <f>G61</f>
        <v>0</v>
      </c>
      <c r="J62" s="158">
        <f>G62</f>
        <v>0</v>
      </c>
      <c r="K62" s="110"/>
    </row>
    <row r="63" spans="1:20" ht="12" customHeight="1" thickBot="1" x14ac:dyDescent="0.25">
      <c r="A63" s="302" t="s">
        <v>75</v>
      </c>
      <c r="B63" s="303"/>
      <c r="C63" s="303"/>
      <c r="D63" s="303"/>
      <c r="E63" s="303"/>
      <c r="F63" s="303"/>
      <c r="G63" s="303"/>
      <c r="H63" s="372"/>
      <c r="I63" s="175">
        <f>'Year 1'!I65+'Year 2'!I63+'Year 3'!I63+'Year 4'!I63+'Year 5'!I63</f>
        <v>0</v>
      </c>
      <c r="J63" s="175">
        <f>'Year 1'!J65+'Year 2'!J63+'Year 3'!J63+'Year 4'!J63+'Year 5'!J63</f>
        <v>0</v>
      </c>
      <c r="K63" s="175">
        <f>'Year 1'!K65+'Year 2'!K63+'Year 3'!K63+'Year 4'!K63+'Year 5'!K63</f>
        <v>0</v>
      </c>
      <c r="L63" s="173"/>
      <c r="M63" s="173"/>
    </row>
    <row r="64" spans="1:20" ht="11.25" customHeight="1" x14ac:dyDescent="0.2">
      <c r="A64" s="324" t="str">
        <f>'Year 1'!A66</f>
        <v>Note:  Permanent Equipment, Participant Support Costs, Subcontracts over $25,000, and Tuition are not included in the base for the indirect cost calculation.</v>
      </c>
      <c r="B64" s="324"/>
      <c r="C64" s="324"/>
      <c r="D64" s="324"/>
      <c r="E64" s="324"/>
      <c r="F64" s="324"/>
      <c r="G64" s="324"/>
      <c r="H64" s="324"/>
      <c r="I64" s="162"/>
      <c r="J64" s="24"/>
      <c r="K64" s="24"/>
    </row>
    <row r="65" spans="1:13" ht="11.25" customHeight="1" x14ac:dyDescent="0.2">
      <c r="A65" s="114"/>
      <c r="B65" s="114"/>
      <c r="C65" s="114"/>
      <c r="D65" s="114"/>
      <c r="E65" s="114"/>
      <c r="F65" s="114"/>
      <c r="G65" s="114"/>
      <c r="H65" s="114"/>
      <c r="I65" s="24"/>
      <c r="J65" s="24"/>
      <c r="K65" s="24"/>
    </row>
    <row r="66" spans="1:13" ht="11.25" customHeight="1" thickBot="1" x14ac:dyDescent="0.25">
      <c r="A66" s="290"/>
      <c r="B66" s="290"/>
      <c r="C66" s="290"/>
      <c r="D66" s="290"/>
      <c r="E66" s="290"/>
      <c r="F66" s="290"/>
      <c r="G66" s="290"/>
      <c r="H66" s="290"/>
      <c r="I66" s="24"/>
      <c r="J66" s="24"/>
      <c r="K66" s="24"/>
    </row>
    <row r="67" spans="1:13" ht="13.9" customHeight="1" x14ac:dyDescent="0.3">
      <c r="A67" s="283" t="s">
        <v>63</v>
      </c>
      <c r="B67" s="284"/>
      <c r="C67" s="284"/>
      <c r="D67" s="284"/>
      <c r="E67" s="284"/>
      <c r="F67" s="284"/>
      <c r="G67" s="284"/>
      <c r="H67" s="284"/>
      <c r="I67" s="325">
        <f>I63</f>
        <v>0</v>
      </c>
      <c r="J67" s="326"/>
      <c r="K67" s="243"/>
      <c r="L67" s="240"/>
      <c r="M67" s="122"/>
    </row>
    <row r="68" spans="1:13" ht="13.9" customHeight="1" x14ac:dyDescent="0.3">
      <c r="A68" s="277" t="s">
        <v>72</v>
      </c>
      <c r="B68" s="322"/>
      <c r="C68" s="322"/>
      <c r="D68" s="322"/>
      <c r="E68" s="322"/>
      <c r="F68" s="322"/>
      <c r="G68" s="322"/>
      <c r="H68" s="322"/>
      <c r="I68" s="296">
        <f>J63</f>
        <v>0</v>
      </c>
      <c r="J68" s="297"/>
      <c r="K68" s="244"/>
      <c r="L68" s="14"/>
      <c r="M68" s="14"/>
    </row>
    <row r="69" spans="1:13" ht="13.9" hidden="1" customHeight="1" x14ac:dyDescent="0.3">
      <c r="A69" s="277" t="s">
        <v>71</v>
      </c>
      <c r="B69" s="278"/>
      <c r="C69" s="278"/>
      <c r="D69" s="278"/>
      <c r="E69" s="278"/>
      <c r="F69" s="278"/>
      <c r="G69" s="278"/>
      <c r="H69" s="278"/>
      <c r="I69" s="296">
        <f>K63</f>
        <v>0</v>
      </c>
      <c r="J69" s="297"/>
      <c r="K69" s="244"/>
      <c r="L69" s="14"/>
      <c r="M69" s="14"/>
    </row>
    <row r="70" spans="1:13" ht="13.9" customHeight="1" thickBot="1" x14ac:dyDescent="0.35">
      <c r="A70" s="279" t="s">
        <v>64</v>
      </c>
      <c r="B70" s="280"/>
      <c r="C70" s="280"/>
      <c r="D70" s="280"/>
      <c r="E70" s="280"/>
      <c r="F70" s="280"/>
      <c r="G70" s="280"/>
      <c r="H70" s="280"/>
      <c r="I70" s="320">
        <f>SUM(I67:K69)</f>
        <v>0</v>
      </c>
      <c r="J70" s="321"/>
      <c r="K70" s="244"/>
      <c r="L70" s="14"/>
      <c r="M70" s="14"/>
    </row>
    <row r="71" spans="1:13" x14ac:dyDescent="0.2">
      <c r="J71" s="242" t="str">
        <f>'Year 1'!J73</f>
        <v>rev 08.17.26</v>
      </c>
    </row>
    <row r="72" spans="1:13" x14ac:dyDescent="0.2">
      <c r="K72" s="163"/>
    </row>
  </sheetData>
  <mergeCells count="73">
    <mergeCell ref="I67:J67"/>
    <mergeCell ref="I68:J68"/>
    <mergeCell ref="I69:J69"/>
    <mergeCell ref="I70:J70"/>
    <mergeCell ref="A68:H68"/>
    <mergeCell ref="A69:H69"/>
    <mergeCell ref="A70:H70"/>
    <mergeCell ref="A67:H67"/>
    <mergeCell ref="A58:H58"/>
    <mergeCell ref="B52:H52"/>
    <mergeCell ref="B53:H53"/>
    <mergeCell ref="B54:H54"/>
    <mergeCell ref="R5:R6"/>
    <mergeCell ref="B55:H55"/>
    <mergeCell ref="B12:C12"/>
    <mergeCell ref="B15:C15"/>
    <mergeCell ref="A16:H16"/>
    <mergeCell ref="B13:C13"/>
    <mergeCell ref="B14:C14"/>
    <mergeCell ref="A17:C17"/>
    <mergeCell ref="A28:H28"/>
    <mergeCell ref="A27:C27"/>
    <mergeCell ref="A30:H31"/>
    <mergeCell ref="A29:C29"/>
    <mergeCell ref="A59:H59"/>
    <mergeCell ref="A60:C61"/>
    <mergeCell ref="A62:C62"/>
    <mergeCell ref="A63:H63"/>
    <mergeCell ref="A64:H64"/>
    <mergeCell ref="A66:H66"/>
    <mergeCell ref="Q5:Q6"/>
    <mergeCell ref="B38:H38"/>
    <mergeCell ref="A42:H42"/>
    <mergeCell ref="A43:H43"/>
    <mergeCell ref="A37:H37"/>
    <mergeCell ref="A33:H33"/>
    <mergeCell ref="A36:H36"/>
    <mergeCell ref="B9:C9"/>
    <mergeCell ref="B10:C10"/>
    <mergeCell ref="B35:H35"/>
    <mergeCell ref="A32:H32"/>
    <mergeCell ref="B57:H57"/>
    <mergeCell ref="E44:H44"/>
    <mergeCell ref="I37:I41"/>
    <mergeCell ref="B11:C11"/>
    <mergeCell ref="K3:K4"/>
    <mergeCell ref="K30:K31"/>
    <mergeCell ref="K37:K41"/>
    <mergeCell ref="A50:C50"/>
    <mergeCell ref="A51:H51"/>
    <mergeCell ref="B39:H39"/>
    <mergeCell ref="B40:H40"/>
    <mergeCell ref="I30:I31"/>
    <mergeCell ref="B34:H34"/>
    <mergeCell ref="E45:H45"/>
    <mergeCell ref="E46:H46"/>
    <mergeCell ref="E47:H47"/>
    <mergeCell ref="J3:J4"/>
    <mergeCell ref="J30:J31"/>
    <mergeCell ref="J37:J41"/>
    <mergeCell ref="E48:H48"/>
    <mergeCell ref="B41:H41"/>
    <mergeCell ref="I3:I4"/>
    <mergeCell ref="B7:C7"/>
    <mergeCell ref="B8:C8"/>
    <mergeCell ref="B56:H56"/>
    <mergeCell ref="A1:H1"/>
    <mergeCell ref="A2:H2"/>
    <mergeCell ref="B5:C5"/>
    <mergeCell ref="B6:C6"/>
    <mergeCell ref="A3:C3"/>
    <mergeCell ref="F3:H3"/>
    <mergeCell ref="B4:C4"/>
  </mergeCells>
  <phoneticPr fontId="0" type="noConversion"/>
  <printOptions horizontalCentered="1"/>
  <pageMargins left="0.5" right="0.5" top="0.4" bottom="0.2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2023-08-11T18:59:04Z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94affce2-1d6f-49d3-ad4a-994d623bf573</vt:lpwstr>
  </property>
  <property fmtid="{D5CDD505-2E9C-101B-9397-08002B2CF9AE}" pid="8" name="MSIP_Label_638202f9-8d41-4950-b014-f183e397b746_ContentBits">
    <vt:lpwstr>0</vt:lpwstr>
  </property>
</Properties>
</file>