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FY24\"/>
    </mc:Choice>
  </mc:AlternateContent>
  <xr:revisionPtr revIDLastSave="0" documentId="13_ncr:1_{CE7F980F-BF01-46F5-9888-209C26A4ACE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Composite!$A$1:$I$60</definedName>
    <definedName name="_xlnm._FilterDatabase" localSheetId="5" hidden="1">'Year 5'!$A$1:$I$60</definedName>
    <definedName name="_xlnm.Print_Area" localSheetId="6">Composite!$A$1:$I$65</definedName>
    <definedName name="_xlnm.Print_Area" localSheetId="1">'Year 1'!$A$1:$I$65</definedName>
    <definedName name="_xlnm.Print_Area" localSheetId="2">'Year 2'!$A$1:$I$65</definedName>
    <definedName name="_xlnm.Print_Area" localSheetId="3">'Year 3'!$A$1:$I$65</definedName>
    <definedName name="_xlnm.Print_Area" localSheetId="4">'Year 4'!$A$1:$I$65</definedName>
    <definedName name="_xlnm.Print_Area" localSheetId="5">'Year 5'!$A$1:$I$65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5" l="1"/>
  <c r="D13" i="5"/>
  <c r="D14" i="5"/>
  <c r="D15" i="5"/>
  <c r="D12" i="5"/>
  <c r="D6" i="5"/>
  <c r="D7" i="5"/>
  <c r="D8" i="5"/>
  <c r="D9" i="5"/>
  <c r="D10" i="5"/>
  <c r="D5" i="5"/>
  <c r="D13" i="4"/>
  <c r="D14" i="4"/>
  <c r="D15" i="4"/>
  <c r="D12" i="4"/>
  <c r="D6" i="4"/>
  <c r="D7" i="4"/>
  <c r="D8" i="4"/>
  <c r="D9" i="4"/>
  <c r="D10" i="4"/>
  <c r="D5" i="4"/>
  <c r="D13" i="3"/>
  <c r="D14" i="3"/>
  <c r="D15" i="3"/>
  <c r="D12" i="3"/>
  <c r="D6" i="3"/>
  <c r="D7" i="3"/>
  <c r="D8" i="3"/>
  <c r="D9" i="3"/>
  <c r="D10" i="3"/>
  <c r="D5" i="3"/>
  <c r="I34" i="1"/>
  <c r="D13" i="9"/>
  <c r="D14" i="9"/>
  <c r="D15" i="9"/>
  <c r="D12" i="9"/>
  <c r="D6" i="9"/>
  <c r="D7" i="9"/>
  <c r="D8" i="9"/>
  <c r="D9" i="9"/>
  <c r="D10" i="9"/>
  <c r="D5" i="9"/>
  <c r="I32" i="6"/>
  <c r="I33" i="6"/>
  <c r="I31" i="6"/>
  <c r="I34" i="9"/>
  <c r="I34" i="3"/>
  <c r="I34" i="4"/>
  <c r="I34" i="5"/>
  <c r="I34" i="6"/>
  <c r="I2" i="1"/>
  <c r="F2" i="9"/>
  <c r="I2" i="9"/>
  <c r="F2" i="3"/>
  <c r="I2" i="3"/>
  <c r="F2" i="5"/>
  <c r="I2" i="5"/>
  <c r="F2" i="4"/>
  <c r="I2" i="4"/>
  <c r="A28" i="9"/>
  <c r="A28" i="3"/>
  <c r="A28" i="4"/>
  <c r="K59" i="1"/>
  <c r="K58" i="9"/>
  <c r="K59" i="9"/>
  <c r="K58" i="3"/>
  <c r="K59" i="3"/>
  <c r="K58" i="4"/>
  <c r="K59" i="4"/>
  <c r="K58" i="5"/>
  <c r="L59" i="1"/>
  <c r="L58" i="9"/>
  <c r="L59" i="9"/>
  <c r="L58" i="3"/>
  <c r="L59" i="3"/>
  <c r="L58" i="4"/>
  <c r="L59" i="4"/>
  <c r="L58" i="5"/>
  <c r="L59" i="5"/>
  <c r="K59" i="5"/>
  <c r="E63" i="6"/>
  <c r="E63" i="9"/>
  <c r="E5" i="9"/>
  <c r="I5" i="9"/>
  <c r="E6" i="9"/>
  <c r="I6" i="9"/>
  <c r="E7" i="9"/>
  <c r="I7" i="9"/>
  <c r="E8" i="9"/>
  <c r="I8" i="9"/>
  <c r="E9" i="9"/>
  <c r="I9" i="9"/>
  <c r="E10" i="9"/>
  <c r="I10" i="9"/>
  <c r="E12" i="9"/>
  <c r="I12" i="9"/>
  <c r="E13" i="9"/>
  <c r="I13" i="9"/>
  <c r="E14" i="9"/>
  <c r="I14" i="9"/>
  <c r="E15" i="9"/>
  <c r="I15" i="9"/>
  <c r="I16" i="9"/>
  <c r="E18" i="9"/>
  <c r="I18" i="9"/>
  <c r="E19" i="9"/>
  <c r="I19" i="9"/>
  <c r="E20" i="9"/>
  <c r="I20" i="9"/>
  <c r="I25" i="9"/>
  <c r="I28" i="9"/>
  <c r="E5" i="3"/>
  <c r="I5" i="3"/>
  <c r="E6" i="3"/>
  <c r="I6" i="3"/>
  <c r="E7" i="3"/>
  <c r="I7" i="3"/>
  <c r="E8" i="3"/>
  <c r="I8" i="3"/>
  <c r="E9" i="3"/>
  <c r="I9" i="3"/>
  <c r="E10" i="3"/>
  <c r="I10" i="3"/>
  <c r="E12" i="3"/>
  <c r="I12" i="3"/>
  <c r="E13" i="3"/>
  <c r="I13" i="3"/>
  <c r="E14" i="3"/>
  <c r="I14" i="3"/>
  <c r="E15" i="3"/>
  <c r="I15" i="3"/>
  <c r="I16" i="3"/>
  <c r="E18" i="3"/>
  <c r="I18" i="3"/>
  <c r="E19" i="3"/>
  <c r="I19" i="3"/>
  <c r="E20" i="3"/>
  <c r="I20" i="3"/>
  <c r="I25" i="3"/>
  <c r="I28" i="3"/>
  <c r="E5" i="4"/>
  <c r="I5" i="4"/>
  <c r="E6" i="4"/>
  <c r="I6" i="4"/>
  <c r="E7" i="4"/>
  <c r="I7" i="4"/>
  <c r="E8" i="4"/>
  <c r="I8" i="4"/>
  <c r="E9" i="4"/>
  <c r="I9" i="4"/>
  <c r="E10" i="4"/>
  <c r="I10" i="4"/>
  <c r="E12" i="4"/>
  <c r="I12" i="4"/>
  <c r="E13" i="4"/>
  <c r="I13" i="4"/>
  <c r="E14" i="4"/>
  <c r="I14" i="4"/>
  <c r="E15" i="4"/>
  <c r="I15" i="4"/>
  <c r="I16" i="4"/>
  <c r="E18" i="4"/>
  <c r="I18" i="4"/>
  <c r="E19" i="4"/>
  <c r="I19" i="4"/>
  <c r="E20" i="4"/>
  <c r="I20" i="4"/>
  <c r="I25" i="4"/>
  <c r="I28" i="4"/>
  <c r="E5" i="5"/>
  <c r="I5" i="5"/>
  <c r="E6" i="5"/>
  <c r="I6" i="5"/>
  <c r="E7" i="5"/>
  <c r="I7" i="5"/>
  <c r="E8" i="5"/>
  <c r="I8" i="5"/>
  <c r="E9" i="5"/>
  <c r="I9" i="5"/>
  <c r="E10" i="5"/>
  <c r="I10" i="5"/>
  <c r="E12" i="5"/>
  <c r="I12" i="5"/>
  <c r="E13" i="5"/>
  <c r="I13" i="5"/>
  <c r="E14" i="5"/>
  <c r="I14" i="5"/>
  <c r="E15" i="5"/>
  <c r="I15" i="5"/>
  <c r="I16" i="5"/>
  <c r="E18" i="5"/>
  <c r="I18" i="5"/>
  <c r="E19" i="5"/>
  <c r="I19" i="5"/>
  <c r="E20" i="5"/>
  <c r="I20" i="5"/>
  <c r="I25" i="5"/>
  <c r="I28" i="5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I25" i="1"/>
  <c r="I28" i="1"/>
  <c r="I28" i="6"/>
  <c r="I19" i="6"/>
  <c r="B19" i="6"/>
  <c r="E63" i="4"/>
  <c r="E63" i="5"/>
  <c r="E63" i="3"/>
  <c r="I40" i="9"/>
  <c r="I44" i="9"/>
  <c r="I40" i="3"/>
  <c r="I44" i="3"/>
  <c r="I40" i="4"/>
  <c r="I44" i="4"/>
  <c r="I40" i="5"/>
  <c r="I44" i="5"/>
  <c r="I38" i="1"/>
  <c r="I38" i="9"/>
  <c r="I38" i="3"/>
  <c r="I38" i="4"/>
  <c r="I38" i="5"/>
  <c r="I38" i="6"/>
  <c r="I40" i="1"/>
  <c r="I44" i="1"/>
  <c r="E47" i="6"/>
  <c r="E48" i="6"/>
  <c r="E49" i="6"/>
  <c r="E50" i="6"/>
  <c r="E46" i="6"/>
  <c r="C47" i="9"/>
  <c r="C47" i="3"/>
  <c r="C47" i="4"/>
  <c r="C48" i="9"/>
  <c r="C48" i="3"/>
  <c r="C48" i="4"/>
  <c r="C49" i="9"/>
  <c r="C49" i="3"/>
  <c r="C49" i="4"/>
  <c r="C50" i="9"/>
  <c r="C50" i="3"/>
  <c r="C50" i="4"/>
  <c r="C46" i="9"/>
  <c r="C46" i="3"/>
  <c r="C46" i="4"/>
  <c r="I50" i="1"/>
  <c r="I50" i="9"/>
  <c r="I50" i="3"/>
  <c r="I50" i="4"/>
  <c r="I50" i="5"/>
  <c r="C50" i="6"/>
  <c r="C50" i="5"/>
  <c r="C49" i="5"/>
  <c r="C49" i="6"/>
  <c r="C48" i="6"/>
  <c r="C48" i="5"/>
  <c r="C47" i="6"/>
  <c r="C47" i="5"/>
  <c r="C46" i="6"/>
  <c r="C46" i="5"/>
  <c r="I47" i="1"/>
  <c r="I47" i="9"/>
  <c r="I47" i="3"/>
  <c r="I48" i="1"/>
  <c r="I48" i="9"/>
  <c r="I48" i="3"/>
  <c r="I49" i="1"/>
  <c r="I49" i="9"/>
  <c r="I49" i="3"/>
  <c r="I46" i="1"/>
  <c r="I48" i="5"/>
  <c r="I48" i="4"/>
  <c r="I47" i="5"/>
  <c r="I47" i="4"/>
  <c r="I49" i="5"/>
  <c r="I49" i="4"/>
  <c r="I46" i="9"/>
  <c r="I51" i="1"/>
  <c r="I51" i="9"/>
  <c r="I46" i="3"/>
  <c r="I46" i="4"/>
  <c r="I51" i="3"/>
  <c r="I46" i="5"/>
  <c r="I51" i="5"/>
  <c r="I51" i="4"/>
  <c r="I46" i="6"/>
  <c r="I21" i="9"/>
  <c r="I22" i="9"/>
  <c r="I23" i="9"/>
  <c r="I24" i="9"/>
  <c r="I26" i="9"/>
  <c r="I27" i="9"/>
  <c r="I21" i="3"/>
  <c r="I22" i="3"/>
  <c r="I23" i="3"/>
  <c r="I24" i="3"/>
  <c r="I26" i="3"/>
  <c r="I27" i="3"/>
  <c r="I21" i="4"/>
  <c r="I22" i="4"/>
  <c r="I23" i="4"/>
  <c r="I24" i="4"/>
  <c r="I26" i="4"/>
  <c r="I27" i="4"/>
  <c r="I21" i="5"/>
  <c r="I22" i="5"/>
  <c r="I23" i="5"/>
  <c r="I24" i="5"/>
  <c r="I26" i="5"/>
  <c r="I27" i="5"/>
  <c r="I60" i="9"/>
  <c r="I60" i="3"/>
  <c r="I60" i="4"/>
  <c r="I60" i="5"/>
  <c r="I60" i="1"/>
  <c r="I60" i="6"/>
  <c r="I52" i="9"/>
  <c r="I52" i="3"/>
  <c r="I52" i="4"/>
  <c r="I52" i="5"/>
  <c r="I52" i="1"/>
  <c r="I51" i="6"/>
  <c r="I41" i="6"/>
  <c r="I42" i="6"/>
  <c r="I43" i="6"/>
  <c r="I52" i="6"/>
  <c r="I40" i="6"/>
  <c r="I44" i="6"/>
  <c r="I66" i="9"/>
  <c r="I66" i="3"/>
  <c r="I66" i="4"/>
  <c r="I66" i="5"/>
  <c r="B5" i="9"/>
  <c r="B5" i="4"/>
  <c r="A1" i="9"/>
  <c r="A1" i="6"/>
  <c r="A1" i="5"/>
  <c r="A1" i="4"/>
  <c r="A1" i="3"/>
  <c r="A2" i="9"/>
  <c r="A2" i="6"/>
  <c r="A2" i="5"/>
  <c r="A2" i="4"/>
  <c r="A2" i="3"/>
  <c r="I55" i="6"/>
  <c r="I56" i="6"/>
  <c r="I57" i="6"/>
  <c r="I58" i="6"/>
  <c r="I59" i="6"/>
  <c r="I54" i="6"/>
  <c r="B20" i="6"/>
  <c r="B21" i="6"/>
  <c r="B22" i="6"/>
  <c r="B23" i="6"/>
  <c r="B24" i="6"/>
  <c r="B25" i="6"/>
  <c r="B26" i="6"/>
  <c r="B18" i="6"/>
  <c r="I47" i="6"/>
  <c r="I48" i="6"/>
  <c r="I49" i="6"/>
  <c r="I50" i="6"/>
  <c r="I37" i="6"/>
  <c r="I36" i="6"/>
  <c r="B6" i="9"/>
  <c r="B7" i="9"/>
  <c r="B8" i="9"/>
  <c r="B9" i="9"/>
  <c r="B10" i="9"/>
  <c r="B15" i="9"/>
  <c r="B14" i="9"/>
  <c r="B13" i="9"/>
  <c r="B12" i="9"/>
  <c r="I21" i="1"/>
  <c r="I22" i="1"/>
  <c r="I23" i="1"/>
  <c r="I24" i="1"/>
  <c r="I26" i="1"/>
  <c r="I27" i="1"/>
  <c r="I27" i="6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18" i="6"/>
  <c r="I20" i="6"/>
  <c r="E12" i="1"/>
  <c r="I6" i="6"/>
  <c r="I12" i="6"/>
  <c r="I15" i="6"/>
  <c r="I10" i="6"/>
  <c r="I14" i="6"/>
  <c r="I9" i="6"/>
  <c r="I8" i="6"/>
  <c r="I7" i="6"/>
  <c r="I13" i="6"/>
  <c r="I21" i="6"/>
  <c r="I29" i="3"/>
  <c r="I61" i="3"/>
  <c r="F63" i="3"/>
  <c r="G63" i="3"/>
  <c r="I64" i="3"/>
  <c r="I65" i="3"/>
  <c r="I29" i="1"/>
  <c r="I29" i="4"/>
  <c r="I61" i="4"/>
  <c r="I61" i="1"/>
  <c r="I29" i="5"/>
  <c r="I61" i="5"/>
  <c r="F63" i="4"/>
  <c r="G63" i="4"/>
  <c r="I64" i="4"/>
  <c r="I65" i="4"/>
  <c r="I16" i="6"/>
  <c r="F63" i="5"/>
  <c r="G63" i="5"/>
  <c r="I64" i="5"/>
  <c r="I65" i="5"/>
  <c r="F63" i="1"/>
  <c r="I29" i="9"/>
  <c r="I5" i="6"/>
  <c r="G63" i="1"/>
  <c r="I61" i="9"/>
  <c r="I29" i="6"/>
  <c r="F63" i="9"/>
  <c r="I61" i="6"/>
  <c r="I64" i="1"/>
  <c r="I65" i="1"/>
  <c r="G63" i="9"/>
  <c r="F63" i="6"/>
  <c r="I64" i="9"/>
  <c r="G63" i="6"/>
  <c r="I65" i="9"/>
  <c r="I65" i="6"/>
  <c r="I64" i="6"/>
</calcChain>
</file>

<file path=xl/sharedStrings.xml><?xml version="1.0" encoding="utf-8"?>
<sst xmlns="http://schemas.openxmlformats.org/spreadsheetml/2006/main" count="596" uniqueCount="102">
  <si>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</si>
  <si>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</si>
  <si>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</si>
  <si>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</si>
  <si>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</si>
  <si>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</si>
  <si>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</si>
  <si>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</si>
  <si>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</si>
  <si>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</si>
  <si>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</si>
  <si>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</si>
  <si>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</si>
  <si>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</si>
  <si>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</si>
  <si>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</si>
  <si>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</si>
  <si>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</si>
  <si>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</si>
  <si>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</si>
  <si>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</si>
  <si>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</si>
  <si>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</si>
  <si>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</si>
  <si>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</si>
  <si>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</si>
  <si>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</si>
  <si>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</si>
  <si>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</si>
  <si>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</si>
  <si>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</si>
  <si>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</si>
  <si>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</si>
  <si>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</si>
  <si>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</si>
  <si>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</si>
  <si>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</si>
  <si>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</si>
  <si>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</si>
  <si>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</si>
  <si>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</si>
  <si>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</si>
  <si>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</si>
  <si>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</si>
  <si>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</si>
  <si>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</si>
  <si>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</si>
  <si>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</si>
  <si>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</si>
  <si>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</si>
  <si>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</si>
  <si>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</si>
  <si>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</si>
  <si>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</si>
  <si>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</si>
  <si>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</si>
  <si>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</si>
  <si>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</si>
  <si>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</si>
  <si>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</si>
  <si>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</si>
  <si>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</si>
  <si>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</si>
  <si>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</si>
  <si>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</si>
  <si>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</si>
  <si>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</si>
  <si>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</si>
  <si>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</si>
  <si>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</si>
  <si>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</si>
  <si>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</si>
  <si>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</si>
  <si>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</si>
  <si>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</si>
  <si>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</si>
  <si>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</si>
  <si>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</si>
  <si>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</si>
  <si>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</si>
  <si>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</si>
  <si>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</si>
  <si>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</si>
  <si>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</si>
  <si>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</si>
  <si>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</si>
  <si>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</si>
  <si>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</si>
  <si>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</si>
  <si>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</si>
  <si>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</si>
  <si>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</si>
  <si>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</si>
  <si>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</si>
  <si>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Project with start dates between July 1, 2023 and June 30, 2024</t>
  </si>
  <si>
    <t>Fall</t>
  </si>
  <si>
    <t>Spring</t>
  </si>
  <si>
    <t xml:space="preserve">to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</si>
  <si>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</si>
  <si>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* Each consecutive year includes an auto calculated 3% increase from the previous year.</t>
  </si>
  <si>
    <t>rev 9.28.23</t>
  </si>
  <si>
    <t>* Each consecutive year includes an auto calculated 0.5% increase from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</si>
</sst>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  <font>
      <sz val="6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/>
    <xf numFmtId="0" fontId="2" fillId="0" borderId="4" xfId="0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3" xfId="2" applyFont="1" applyBorder="1" applyAlignment="1">
      <alignment horizontal="left" indent="1"/>
    </xf>
    <xf numFmtId="9" fontId="2" fillId="0" borderId="21" xfId="2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Font="1" applyBorder="1" applyAlignment="1" applyProtection="1">
      <alignment horizontal="center"/>
      <protection locked="0"/>
    </xf>
    <xf numFmtId="9" fontId="2" fillId="0" borderId="21" xfId="2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165" fontId="2" fillId="0" borderId="23" xfId="1" applyNumberFormat="1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3" fontId="2" fillId="0" borderId="37" xfId="0" applyNumberFormat="1" applyFont="1" applyBorder="1"/>
    <xf numFmtId="3" fontId="2" fillId="3" borderId="14" xfId="0" applyNumberFormat="1" applyFont="1" applyFill="1" applyBorder="1"/>
    <xf numFmtId="0" fontId="2" fillId="0" borderId="10" xfId="0" applyFont="1" applyBorder="1" applyAlignment="1">
      <alignment horizontal="left"/>
    </xf>
    <xf numFmtId="0" fontId="18" fillId="0" borderId="46" xfId="0" applyFont="1" applyBorder="1"/>
    <xf numFmtId="0" fontId="18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165" fontId="2" fillId="0" borderId="60" xfId="1" applyNumberFormat="1" applyFont="1" applyBorder="1" applyAlignment="1">
      <alignment horizontal="left"/>
    </xf>
    <xf numFmtId="9" fontId="2" fillId="0" borderId="62" xfId="2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9" fontId="2" fillId="0" borderId="1" xfId="0" applyNumberFormat="1" applyFont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/>
    <xf numFmtId="42" fontId="5" fillId="7" borderId="42" xfId="0" applyNumberFormat="1" applyFont="1" applyFill="1" applyBorder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/>
    <xf numFmtId="0" fontId="5" fillId="7" borderId="59" xfId="0" applyFont="1" applyFill="1" applyBorder="1"/>
    <xf numFmtId="0" fontId="2" fillId="7" borderId="55" xfId="0" applyFont="1" applyFill="1" applyBorder="1" applyAlignment="1">
      <alignment horizontal="left"/>
    </xf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42" fontId="2" fillId="0" borderId="39" xfId="0" applyNumberFormat="1" applyFont="1" applyBorder="1"/>
    <xf numFmtId="165" fontId="2" fillId="0" borderId="35" xfId="1" applyNumberFormat="1" applyFont="1" applyBorder="1" applyAlignment="1" applyProtection="1"/>
    <xf numFmtId="165" fontId="2" fillId="0" borderId="16" xfId="1" applyNumberFormat="1" applyFont="1" applyFill="1" applyBorder="1" applyAlignment="1" applyProtection="1"/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6" xfId="0" applyNumberFormat="1" applyFont="1" applyBorder="1" applyProtection="1">
      <protection locked="0"/>
    </xf>
    <xf numFmtId="42" fontId="5" fillId="7" borderId="16" xfId="0" applyNumberFormat="1" applyFont="1" applyFill="1" applyBorder="1" applyAlignment="1">
      <alignment horizontal="right"/>
    </xf>
    <xf numFmtId="42" fontId="5" fillId="7" borderId="16" xfId="0" applyNumberFormat="1" applyFont="1" applyFill="1" applyBorder="1"/>
    <xf numFmtId="165" fontId="2" fillId="0" borderId="39" xfId="0" applyNumberFormat="1" applyFont="1" applyBorder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165" fontId="2" fillId="0" borderId="1" xfId="1" applyNumberFormat="1" applyFont="1" applyBorder="1"/>
    <xf numFmtId="164" fontId="4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19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1" applyNumberFormat="1" applyFont="1" applyBorder="1"/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3" fontId="2" fillId="2" borderId="15" xfId="0" applyNumberFormat="1" applyFont="1" applyFill="1" applyBorder="1"/>
    <xf numFmtId="164" fontId="2" fillId="0" borderId="4" xfId="1" applyNumberFormat="1" applyFont="1" applyFill="1" applyBorder="1" applyAlignment="1" applyProtection="1">
      <protection locked="0"/>
    </xf>
    <xf numFmtId="164" fontId="2" fillId="0" borderId="45" xfId="1" applyNumberFormat="1" applyFont="1" applyFill="1" applyBorder="1" applyAlignment="1" applyProtection="1">
      <protection locked="0"/>
    </xf>
    <xf numFmtId="42" fontId="5" fillId="7" borderId="42" xfId="0" applyNumberFormat="1" applyFont="1" applyFill="1" applyBorder="1" applyAlignment="1">
      <alignment horizontal="right"/>
    </xf>
    <xf numFmtId="165" fontId="2" fillId="0" borderId="21" xfId="1" applyNumberFormat="1" applyFont="1" applyFill="1" applyBorder="1"/>
    <xf numFmtId="165" fontId="2" fillId="0" borderId="21" xfId="1" applyNumberFormat="1" applyFont="1" applyFill="1" applyBorder="1" applyAlignment="1">
      <alignment horizontal="left"/>
    </xf>
    <xf numFmtId="165" fontId="2" fillId="3" borderId="21" xfId="1" applyNumberFormat="1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167" fontId="23" fillId="0" borderId="20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/>
    <xf numFmtId="0" fontId="5" fillId="0" borderId="53" xfId="0" applyFont="1" applyBorder="1"/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 applyProtection="1">
      <alignment horizontal="center"/>
      <protection locked="0"/>
    </xf>
    <xf numFmtId="0" fontId="5" fillId="7" borderId="55" xfId="0" applyFont="1" applyFill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0" fillId="7" borderId="59" xfId="0" applyFont="1" applyFill="1" applyBorder="1" applyAlignment="1">
      <alignment horizontal="left"/>
    </xf>
    <xf numFmtId="0" fontId="18" fillId="0" borderId="4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2" fillId="0" borderId="58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7" fillId="0" borderId="20" xfId="0" applyFont="1" applyBorder="1" applyAlignment="1">
      <alignment horizontal="left" vertical="center"/>
    </xf>
    <xf numFmtId="0" fontId="2" fillId="0" borderId="49" xfId="0" applyFont="1" applyBorder="1"/>
    <xf numFmtId="0" fontId="2" fillId="0" borderId="0" xfId="0" applyFont="1"/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3.2" x14ac:dyDescent="0.25"/>
  <cols>
    <col min="1" max="1" width="4.44140625" customWidth="1"/>
    <col min="10" max="10" width="13.21875" customWidth="1"/>
  </cols>
  <sheetData>
    <row r="1" spans="1:10" ht="18" x14ac:dyDescent="0.35">
      <c r="A1" s="227" t="s">
        <v>51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" x14ac:dyDescent="0.35">
      <c r="A2" s="227" t="s">
        <v>47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23.4" x14ac:dyDescent="0.45">
      <c r="A3" s="229" t="s">
        <v>57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3.8" x14ac:dyDescent="0.3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3.8" x14ac:dyDescent="0.3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 x14ac:dyDescent="0.25">
      <c r="A6" s="228" t="s">
        <v>52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9.5" customHeight="1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3.8" x14ac:dyDescent="0.3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74.25" customHeight="1" x14ac:dyDescent="0.25">
      <c r="A9" s="71" t="s">
        <v>48</v>
      </c>
      <c r="B9" s="231" t="s">
        <v>56</v>
      </c>
      <c r="C9" s="231"/>
      <c r="D9" s="231"/>
      <c r="E9" s="231"/>
      <c r="F9" s="231"/>
      <c r="G9" s="231"/>
      <c r="H9" s="231"/>
      <c r="I9" s="231"/>
      <c r="J9" s="231"/>
    </row>
    <row r="10" spans="1:10" ht="12" customHeight="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0" customHeight="1" x14ac:dyDescent="0.25">
      <c r="A11" s="71" t="s">
        <v>48</v>
      </c>
      <c r="B11" s="231" t="s">
        <v>53</v>
      </c>
      <c r="C11" s="231"/>
      <c r="D11" s="231"/>
      <c r="E11" s="231"/>
      <c r="F11" s="231"/>
      <c r="G11" s="231"/>
      <c r="H11" s="231"/>
      <c r="I11" s="231"/>
      <c r="J11" s="231"/>
    </row>
    <row r="12" spans="1:10" ht="9" customHeight="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45.75" customHeight="1" x14ac:dyDescent="0.25">
      <c r="A13" s="71" t="s">
        <v>48</v>
      </c>
      <c r="B13" s="231" t="s">
        <v>54</v>
      </c>
      <c r="C13" s="231"/>
      <c r="D13" s="231"/>
      <c r="E13" s="231"/>
      <c r="F13" s="231"/>
      <c r="G13" s="231"/>
      <c r="H13" s="231"/>
      <c r="I13" s="231"/>
      <c r="J13" s="231"/>
    </row>
    <row r="14" spans="1:10" ht="7.5" customHeight="1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0.75" customHeight="1" x14ac:dyDescent="0.25">
      <c r="A15" s="71" t="s">
        <v>48</v>
      </c>
      <c r="B15" s="231" t="s">
        <v>55</v>
      </c>
      <c r="C15" s="231"/>
      <c r="D15" s="231"/>
      <c r="E15" s="231"/>
      <c r="F15" s="231"/>
      <c r="G15" s="231"/>
      <c r="H15" s="231"/>
      <c r="I15" s="231"/>
      <c r="J15" s="231"/>
    </row>
    <row r="16" spans="1:10" ht="30.75" customHeight="1" x14ac:dyDescent="0.25">
      <c r="A16" s="68"/>
      <c r="B16" s="230"/>
      <c r="C16" s="230"/>
      <c r="D16" s="230"/>
      <c r="E16" s="230"/>
      <c r="F16" s="230"/>
      <c r="G16" s="230"/>
      <c r="H16" s="230"/>
      <c r="I16" s="230"/>
      <c r="J16" s="230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7"/>
  <sheetViews>
    <sheetView showZeros="0" tabSelected="1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3">
      <c r="A1" s="268" t="s">
        <v>72</v>
      </c>
      <c r="B1" s="268"/>
      <c r="C1" s="268"/>
      <c r="D1" s="268"/>
      <c r="E1" s="268"/>
      <c r="F1" s="268"/>
      <c r="G1" s="268"/>
      <c r="H1" s="268"/>
      <c r="I1" s="33" t="s">
        <v>31</v>
      </c>
      <c r="J1" s="111"/>
      <c r="K1" s="112" t="s">
        <v>94</v>
      </c>
      <c r="L1" s="209"/>
      <c r="M1" s="113"/>
      <c r="N1" s="113"/>
      <c r="O1" s="113"/>
      <c r="P1" s="113"/>
      <c r="Q1" s="113"/>
      <c r="R1" s="113"/>
      <c r="S1" s="113"/>
    </row>
    <row r="2" spans="1:19" s="8" customFormat="1" ht="13.05" customHeight="1" thickBot="1" x14ac:dyDescent="0.3">
      <c r="A2" s="216" t="s">
        <v>68</v>
      </c>
      <c r="B2" s="216"/>
      <c r="C2" s="216"/>
      <c r="D2" s="216"/>
      <c r="E2" s="216"/>
      <c r="F2" s="232">
        <v>45108</v>
      </c>
      <c r="G2" s="232"/>
      <c r="H2" s="225" t="s">
        <v>97</v>
      </c>
      <c r="I2" s="226">
        <f>F2+365</f>
        <v>45473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281"/>
      <c r="C3" s="282"/>
      <c r="D3" s="29" t="s">
        <v>5</v>
      </c>
      <c r="E3" s="28" t="s">
        <v>6</v>
      </c>
      <c r="F3" s="239" t="s">
        <v>25</v>
      </c>
      <c r="G3" s="240"/>
      <c r="H3" s="241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249"/>
      <c r="C5" s="250"/>
      <c r="D5" s="85"/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238"/>
      <c r="C6" s="251"/>
      <c r="D6" s="85"/>
      <c r="E6" s="78">
        <f t="shared" si="0"/>
        <v>0</v>
      </c>
      <c r="F6" s="34"/>
      <c r="G6" s="88"/>
      <c r="H6" s="89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238"/>
      <c r="C7" s="238"/>
      <c r="D7" s="85"/>
      <c r="E7" s="78">
        <f t="shared" si="0"/>
        <v>0</v>
      </c>
      <c r="F7" s="34"/>
      <c r="G7" s="88"/>
      <c r="H7" s="89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238"/>
      <c r="C8" s="238"/>
      <c r="D8" s="85"/>
      <c r="E8" s="78">
        <f t="shared" si="0"/>
        <v>0</v>
      </c>
      <c r="F8" s="34"/>
      <c r="G8" s="88"/>
      <c r="H8" s="89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238"/>
      <c r="C9" s="251"/>
      <c r="D9" s="85"/>
      <c r="E9" s="78">
        <f t="shared" si="0"/>
        <v>0</v>
      </c>
      <c r="F9" s="34"/>
      <c r="G9" s="88"/>
      <c r="H9" s="89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238"/>
      <c r="C10" s="251"/>
      <c r="D10" s="85"/>
      <c r="E10" s="78">
        <f t="shared" si="0"/>
        <v>0</v>
      </c>
      <c r="F10" s="34"/>
      <c r="G10" s="88"/>
      <c r="H10" s="89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44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252"/>
      <c r="C12" s="252"/>
      <c r="D12" s="85"/>
      <c r="E12" s="77">
        <f>D12/12</f>
        <v>0</v>
      </c>
      <c r="F12" s="92"/>
      <c r="G12" s="43"/>
      <c r="H12" s="61"/>
      <c r="I12" s="65">
        <f>(D12*F12)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238"/>
      <c r="C13" s="238"/>
      <c r="D13" s="85"/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238"/>
      <c r="C14" s="238"/>
      <c r="D14" s="85"/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236"/>
      <c r="C15" s="237"/>
      <c r="D15" s="136"/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9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9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95"/>
      <c r="E20" s="47">
        <f>D20/12</f>
        <v>0</v>
      </c>
      <c r="F20" s="100"/>
      <c r="G20" s="101"/>
      <c r="H20" s="91"/>
      <c r="I20" s="83">
        <f t="shared" ref="I20:I26" si="2">SUM(B20*E20*F20)+(B20*E20*G20)+(B20*E20*H20)</f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107"/>
      <c r="F21" s="34"/>
      <c r="G21" s="101"/>
      <c r="H21" s="91"/>
      <c r="I21" s="83">
        <f t="shared" si="2"/>
        <v>0</v>
      </c>
      <c r="J21" s="116"/>
      <c r="K21" s="117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107"/>
      <c r="F22" s="34"/>
      <c r="G22" s="101"/>
      <c r="H22" s="91"/>
      <c r="I22" s="83">
        <f t="shared" si="2"/>
        <v>0</v>
      </c>
      <c r="J22" s="116"/>
      <c r="K22" s="117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107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107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107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46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262">
        <v>0.44800000000000001</v>
      </c>
      <c r="B28" s="263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1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1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</row>
    <row r="40" spans="1:19" ht="12" customHeight="1" x14ac:dyDescent="0.2">
      <c r="A40" s="17"/>
      <c r="B40" s="7" t="s">
        <v>78</v>
      </c>
      <c r="C40" s="7"/>
      <c r="D40" s="195"/>
      <c r="E40" s="7" t="s">
        <v>76</v>
      </c>
      <c r="F40" s="187"/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279"/>
      <c r="I41" s="196"/>
      <c r="J41" s="11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277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291"/>
      <c r="I43" s="197"/>
      <c r="J43" s="118"/>
    </row>
    <row r="44" spans="1:19" ht="12" customHeight="1" thickBot="1" x14ac:dyDescent="0.25">
      <c r="A44" s="292" t="s">
        <v>27</v>
      </c>
      <c r="B44" s="293"/>
      <c r="C44" s="293"/>
      <c r="D44" s="293"/>
      <c r="E44" s="293"/>
      <c r="F44" s="293"/>
      <c r="G44" s="293"/>
      <c r="H44" s="294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187"/>
      <c r="D46" s="32" t="s">
        <v>88</v>
      </c>
      <c r="E46" s="275"/>
      <c r="F46" s="275"/>
      <c r="G46" s="275"/>
      <c r="H46" s="276"/>
      <c r="I46" s="188">
        <f>IF(E46&lt;=25000,+E46,25000)</f>
        <v>0</v>
      </c>
      <c r="J46" s="118"/>
    </row>
    <row r="47" spans="1:19" ht="12" customHeight="1" x14ac:dyDescent="0.2">
      <c r="A47" s="15"/>
      <c r="B47" s="7" t="s">
        <v>84</v>
      </c>
      <c r="C47" s="187"/>
      <c r="D47" s="32" t="s">
        <v>88</v>
      </c>
      <c r="E47" s="275"/>
      <c r="F47" s="275"/>
      <c r="G47" s="275"/>
      <c r="H47" s="276"/>
      <c r="I47" s="188">
        <f t="shared" ref="I47:I50" si="3">IF(E47&lt;=25000,+E47,25000)</f>
        <v>0</v>
      </c>
      <c r="J47" s="118"/>
    </row>
    <row r="48" spans="1:19" ht="12" customHeight="1" x14ac:dyDescent="0.2">
      <c r="A48" s="15"/>
      <c r="B48" s="7" t="s">
        <v>85</v>
      </c>
      <c r="C48" s="187"/>
      <c r="D48" s="32" t="s">
        <v>88</v>
      </c>
      <c r="E48" s="275"/>
      <c r="F48" s="275"/>
      <c r="G48" s="275"/>
      <c r="H48" s="276"/>
      <c r="I48" s="188">
        <f t="shared" si="3"/>
        <v>0</v>
      </c>
      <c r="J48" s="118"/>
    </row>
    <row r="49" spans="1:19" ht="12" customHeight="1" x14ac:dyDescent="0.2">
      <c r="A49" s="15"/>
      <c r="B49" s="7" t="s">
        <v>86</v>
      </c>
      <c r="C49" s="187"/>
      <c r="D49" s="32" t="s">
        <v>88</v>
      </c>
      <c r="E49" s="275"/>
      <c r="F49" s="275"/>
      <c r="G49" s="275"/>
      <c r="H49" s="276"/>
      <c r="I49" s="188">
        <f t="shared" si="3"/>
        <v>0</v>
      </c>
      <c r="J49" s="118"/>
    </row>
    <row r="50" spans="1:19" ht="12" customHeight="1" x14ac:dyDescent="0.2">
      <c r="A50" s="15"/>
      <c r="B50" s="7" t="s">
        <v>87</v>
      </c>
      <c r="C50" s="187"/>
      <c r="D50" s="32" t="s">
        <v>88</v>
      </c>
      <c r="E50" s="275"/>
      <c r="F50" s="275"/>
      <c r="G50" s="275"/>
      <c r="H50" s="276"/>
      <c r="I50" s="188">
        <f t="shared" si="3"/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72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79</v>
      </c>
      <c r="C58" s="290"/>
      <c r="D58" s="290"/>
      <c r="E58" s="290"/>
      <c r="F58" s="290"/>
      <c r="G58" s="290"/>
      <c r="H58" s="290"/>
      <c r="I58" s="105"/>
      <c r="J58" s="121" t="s">
        <v>95</v>
      </c>
      <c r="K58" s="119">
        <v>2023</v>
      </c>
      <c r="L58" s="212">
        <v>3936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18" t="s">
        <v>96</v>
      </c>
      <c r="K59" s="119">
        <f>K58+1</f>
        <v>2024</v>
      </c>
      <c r="L59" s="212">
        <f>L58</f>
        <v>3936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26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06">
        <v>0.48</v>
      </c>
      <c r="F63" s="84">
        <f>SUM(I61-I58-I51-I34-I44)</f>
        <v>0</v>
      </c>
      <c r="G63" s="84">
        <f>E63*F63</f>
        <v>0</v>
      </c>
      <c r="H63" s="168"/>
      <c r="I63" s="27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">
        <v>100</v>
      </c>
      <c r="J66" s="118"/>
      <c r="L66" s="213"/>
    </row>
    <row r="67" spans="1:12" x14ac:dyDescent="0.2">
      <c r="J67" s="118"/>
      <c r="L67" s="213"/>
    </row>
  </sheetData>
  <sheetProtection sheet="1" formatRows="0"/>
  <mergeCells count="53">
    <mergeCell ref="E49:H49"/>
    <mergeCell ref="E50:H50"/>
    <mergeCell ref="A27:C27"/>
    <mergeCell ref="A44:H44"/>
    <mergeCell ref="A39:H39"/>
    <mergeCell ref="B43:H43"/>
    <mergeCell ref="A38:H38"/>
    <mergeCell ref="A29:C29"/>
    <mergeCell ref="A62:C63"/>
    <mergeCell ref="B54:H54"/>
    <mergeCell ref="B55:H55"/>
    <mergeCell ref="B56:H56"/>
    <mergeCell ref="B57:H57"/>
    <mergeCell ref="A60:H60"/>
    <mergeCell ref="B58:H58"/>
    <mergeCell ref="B59:H59"/>
    <mergeCell ref="A53:H53"/>
    <mergeCell ref="A61:H61"/>
    <mergeCell ref="A66:H66"/>
    <mergeCell ref="A1:H1"/>
    <mergeCell ref="A16:H16"/>
    <mergeCell ref="A52:C52"/>
    <mergeCell ref="A45:H45"/>
    <mergeCell ref="E46:H46"/>
    <mergeCell ref="E47:H47"/>
    <mergeCell ref="E48:H48"/>
    <mergeCell ref="B36:H36"/>
    <mergeCell ref="B37:H37"/>
    <mergeCell ref="B41:H41"/>
    <mergeCell ref="B42:H42"/>
    <mergeCell ref="A3:C3"/>
    <mergeCell ref="B10:C10"/>
    <mergeCell ref="A65:H65"/>
    <mergeCell ref="A64:C64"/>
    <mergeCell ref="I3:I4"/>
    <mergeCell ref="B5:C5"/>
    <mergeCell ref="B6:C6"/>
    <mergeCell ref="B7:C7"/>
    <mergeCell ref="B13:C13"/>
    <mergeCell ref="B9:C9"/>
    <mergeCell ref="B12:C12"/>
    <mergeCell ref="B11:C11"/>
    <mergeCell ref="A35:H35"/>
    <mergeCell ref="B4:C4"/>
    <mergeCell ref="B14:C14"/>
    <mergeCell ref="A17:C17"/>
    <mergeCell ref="A34:H34"/>
    <mergeCell ref="A28:B28"/>
    <mergeCell ref="F2:G2"/>
    <mergeCell ref="A30:H30"/>
    <mergeCell ref="B15:C15"/>
    <mergeCell ref="B8:C8"/>
    <mergeCell ref="F3:H3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3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40</v>
      </c>
      <c r="J1" s="111"/>
      <c r="K1" s="112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1'!I2+1</f>
        <v>45474</v>
      </c>
      <c r="G2" s="232"/>
      <c r="H2" s="225" t="s">
        <v>97</v>
      </c>
      <c r="I2" s="226">
        <f>F2+364</f>
        <v>45838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5">
        <f>'Year 1'!B5</f>
        <v>0</v>
      </c>
      <c r="C5" s="306"/>
      <c r="D5" s="108">
        <f>'Year 1'!D5*1.03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76" t="s">
        <v>99</v>
      </c>
      <c r="K5" s="177"/>
      <c r="L5" s="214"/>
      <c r="M5" s="177"/>
      <c r="N5" s="177"/>
      <c r="O5" s="17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5">
        <f>'Year 1'!B6</f>
        <v>0</v>
      </c>
      <c r="C6" s="306"/>
      <c r="D6" s="108">
        <f>'Year 1'!D6*1.03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76" t="s">
        <v>80</v>
      </c>
      <c r="K6" s="177"/>
      <c r="L6" s="214"/>
      <c r="M6" s="177"/>
      <c r="N6" s="177"/>
      <c r="O6" s="17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5">
        <f>'Year 1'!B7</f>
        <v>0</v>
      </c>
      <c r="C7" s="306"/>
      <c r="D7" s="108">
        <f>'Year 1'!D7*1.03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5">
        <f>'Year 1'!B8</f>
        <v>0</v>
      </c>
      <c r="C8" s="306"/>
      <c r="D8" s="108">
        <f>'Year 1'!D8*1.03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298">
        <f>'Year 1'!B9</f>
        <v>0</v>
      </c>
      <c r="C9" s="299"/>
      <c r="D9" s="108">
        <f>'Year 1'!D9*1.03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298">
        <f>'Year 1'!B10</f>
        <v>0</v>
      </c>
      <c r="C10" s="299"/>
      <c r="D10" s="108">
        <f>'Year 1'!D10*1.03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1'!D12*1.03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1'!D13*1.03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1'!D14*1.03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1'!D15*1.03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47">
        <f>D18/12</f>
        <v>0</v>
      </c>
      <c r="F18" s="97"/>
      <c r="G18" s="98"/>
      <c r="H18" s="99"/>
      <c r="I18" s="83">
        <f t="shared" ref="I18:I26" si="2"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47">
        <f>D20/12</f>
        <v>0</v>
      </c>
      <c r="F20" s="100"/>
      <c r="G20" s="101"/>
      <c r="H20" s="91"/>
      <c r="I20" s="83">
        <f t="shared" si="2"/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1'!A28+0.5%</f>
        <v>0.45300000000000001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76" t="s">
        <v>101</v>
      </c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29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7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  <c r="M41" s="12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1'!C46</f>
        <v>0</v>
      </c>
      <c r="D46" s="32" t="s">
        <v>88</v>
      </c>
      <c r="E46" s="275"/>
      <c r="F46" s="275"/>
      <c r="G46" s="275"/>
      <c r="H46" s="276"/>
      <c r="I46" s="188">
        <f>IF(E46+'Year 1'!I46&gt;=25000,25000-'Year 1'!I46,E46)</f>
        <v>0</v>
      </c>
      <c r="J46" s="118"/>
    </row>
    <row r="47" spans="1:19" ht="12" customHeight="1" x14ac:dyDescent="0.2">
      <c r="A47" s="15"/>
      <c r="B47" s="7" t="s">
        <v>84</v>
      </c>
      <c r="C47" s="7">
        <f>'Year 1'!C47</f>
        <v>0</v>
      </c>
      <c r="D47" s="32" t="s">
        <v>88</v>
      </c>
      <c r="E47" s="275"/>
      <c r="F47" s="275"/>
      <c r="G47" s="275"/>
      <c r="H47" s="276"/>
      <c r="I47" s="188">
        <f>IF(E47+'Year 1'!I47&gt;=25000,25000-'Year 1'!I47,E47)</f>
        <v>0</v>
      </c>
      <c r="J47" s="118"/>
    </row>
    <row r="48" spans="1:19" ht="12" customHeight="1" x14ac:dyDescent="0.2">
      <c r="A48" s="15"/>
      <c r="B48" s="7" t="s">
        <v>85</v>
      </c>
      <c r="C48" s="7">
        <f>'Year 1'!C48</f>
        <v>0</v>
      </c>
      <c r="D48" s="32" t="s">
        <v>88</v>
      </c>
      <c r="E48" s="275"/>
      <c r="F48" s="275"/>
      <c r="G48" s="275"/>
      <c r="H48" s="276"/>
      <c r="I48" s="188">
        <f>IF(E48+'Year 1'!I48&gt;=25000,25000-'Year 1'!I48,E48)</f>
        <v>0</v>
      </c>
      <c r="J48" s="118"/>
    </row>
    <row r="49" spans="1:19" ht="12" customHeight="1" x14ac:dyDescent="0.2">
      <c r="A49" s="15"/>
      <c r="B49" s="7" t="s">
        <v>86</v>
      </c>
      <c r="C49" s="7">
        <f>'Year 1'!C49</f>
        <v>0</v>
      </c>
      <c r="D49" s="32" t="s">
        <v>88</v>
      </c>
      <c r="E49" s="275"/>
      <c r="F49" s="275"/>
      <c r="G49" s="275"/>
      <c r="H49" s="276"/>
      <c r="I49" s="188">
        <f>IF(E49+'Year 1'!I49&gt;=25000,25000-'Year 1'!I49,E49)</f>
        <v>0</v>
      </c>
      <c r="J49" s="118"/>
    </row>
    <row r="50" spans="1:19" ht="12" customHeight="1" x14ac:dyDescent="0.2">
      <c r="A50" s="15"/>
      <c r="B50" s="7" t="s">
        <v>87</v>
      </c>
      <c r="C50" s="7">
        <f>'Year 1'!C50</f>
        <v>0</v>
      </c>
      <c r="D50" s="32" t="s">
        <v>88</v>
      </c>
      <c r="E50" s="275"/>
      <c r="F50" s="275"/>
      <c r="G50" s="275"/>
      <c r="H50" s="276"/>
      <c r="I50" s="188">
        <f>IF(E50+'Year 1'!I50&gt;=25000,25000-'Year 1'!I50,E50)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1'!K59</f>
        <v>2024</v>
      </c>
      <c r="L58" s="215">
        <f>'Year 1'!L59*1.05</f>
        <v>4133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2025</v>
      </c>
      <c r="L59" s="215">
        <f>L58</f>
        <v>4133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1'!E63</f>
        <v>0.48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B55:H55"/>
    <mergeCell ref="A64:C64"/>
    <mergeCell ref="A65:H65"/>
    <mergeCell ref="B57:H57"/>
    <mergeCell ref="B58:H58"/>
    <mergeCell ref="B59:H59"/>
    <mergeCell ref="A60:H60"/>
    <mergeCell ref="A61:H61"/>
    <mergeCell ref="A62:C63"/>
    <mergeCell ref="B42:H42"/>
    <mergeCell ref="B43:H43"/>
    <mergeCell ref="A34:H34"/>
    <mergeCell ref="A38:H38"/>
    <mergeCell ref="A66:H66"/>
    <mergeCell ref="B56:H56"/>
    <mergeCell ref="A44:H44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A35:H35"/>
    <mergeCell ref="B36:H36"/>
    <mergeCell ref="B37:H37"/>
    <mergeCell ref="A39:H39"/>
    <mergeCell ref="B41:H41"/>
    <mergeCell ref="A30:H30"/>
    <mergeCell ref="B11:C11"/>
    <mergeCell ref="B12:C12"/>
    <mergeCell ref="B13:C13"/>
    <mergeCell ref="B14:C14"/>
    <mergeCell ref="B15:C15"/>
    <mergeCell ref="A16:H16"/>
    <mergeCell ref="A17:C17"/>
    <mergeCell ref="A27:C27"/>
    <mergeCell ref="A28:B28"/>
    <mergeCell ref="A29:C29"/>
    <mergeCell ref="I3:I4"/>
    <mergeCell ref="B4:C4"/>
    <mergeCell ref="B10:C10"/>
    <mergeCell ref="A1:H1"/>
    <mergeCell ref="A3:C3"/>
    <mergeCell ref="F3:H3"/>
    <mergeCell ref="B5:C5"/>
    <mergeCell ref="B6:C6"/>
    <mergeCell ref="B7:C7"/>
    <mergeCell ref="B8:C8"/>
    <mergeCell ref="B9:C9"/>
    <mergeCell ref="F2:G2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43</v>
      </c>
      <c r="J1" s="111"/>
      <c r="K1" s="113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2'!I2+1</f>
        <v>45839</v>
      </c>
      <c r="G2" s="232"/>
      <c r="H2" s="225" t="s">
        <v>97</v>
      </c>
      <c r="I2" s="226">
        <f>F2+364</f>
        <v>46203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7">
        <f>'Year 1'!B5</f>
        <v>0</v>
      </c>
      <c r="C5" s="307"/>
      <c r="D5" s="108">
        <f>'Year 2'!D5*1.03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108">
        <f>'Year 2'!D6*1.03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108">
        <f>'Year 2'!D7*1.03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108">
        <f>'Year 2'!D8*1.03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108">
        <f>'Year 2'!D9*1.03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108">
        <f>'Year 2'!D10*1.03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2'!D12*1.03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2'!D13*1.03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2'!D14*1.03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2'!D15*1.03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47">
        <f>D18/12</f>
        <v>0</v>
      </c>
      <c r="F18" s="97"/>
      <c r="G18" s="98"/>
      <c r="H18" s="99"/>
      <c r="I18" s="83">
        <f t="shared" ref="I18:I26" si="2"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47">
        <f>D20/12</f>
        <v>0</v>
      </c>
      <c r="F20" s="100"/>
      <c r="G20" s="101"/>
      <c r="H20" s="91"/>
      <c r="I20" s="83">
        <f t="shared" si="2"/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2'!A28+0.5%</f>
        <v>0.45800000000000002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7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  <c r="M41" s="12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2'!C46</f>
        <v>0</v>
      </c>
      <c r="D46" s="32" t="s">
        <v>88</v>
      </c>
      <c r="E46" s="275"/>
      <c r="F46" s="275"/>
      <c r="G46" s="275"/>
      <c r="H46" s="276"/>
      <c r="I46" s="188">
        <f>IF(E46+'Year 2'!I46+'Year 1'!I46&gt;=25000,25000-('Year 2'!I46+'Year 1'!I46),E46)</f>
        <v>0</v>
      </c>
      <c r="J46" s="118"/>
    </row>
    <row r="47" spans="1:19" ht="12" customHeight="1" x14ac:dyDescent="0.2">
      <c r="A47" s="15"/>
      <c r="B47" s="7" t="s">
        <v>84</v>
      </c>
      <c r="C47" s="7">
        <f>'Year 2'!C47</f>
        <v>0</v>
      </c>
      <c r="D47" s="32" t="s">
        <v>88</v>
      </c>
      <c r="E47" s="275"/>
      <c r="F47" s="275"/>
      <c r="G47" s="275"/>
      <c r="H47" s="276"/>
      <c r="I47" s="188">
        <f>IF(E47+'Year 2'!I47+'Year 1'!I47&gt;=25000,25000-('Year 2'!I47+'Year 1'!I47),E47)</f>
        <v>0</v>
      </c>
      <c r="J47" s="118"/>
    </row>
    <row r="48" spans="1:19" ht="12" customHeight="1" x14ac:dyDescent="0.2">
      <c r="A48" s="15"/>
      <c r="B48" s="7" t="s">
        <v>85</v>
      </c>
      <c r="C48" s="7">
        <f>'Year 2'!C48</f>
        <v>0</v>
      </c>
      <c r="D48" s="32" t="s">
        <v>88</v>
      </c>
      <c r="E48" s="275"/>
      <c r="F48" s="275"/>
      <c r="G48" s="275"/>
      <c r="H48" s="276"/>
      <c r="I48" s="188">
        <f>IF(E48+'Year 2'!I48+'Year 1'!I48&gt;=25000,25000-('Year 2'!I48+'Year 1'!I48),E48)</f>
        <v>0</v>
      </c>
      <c r="J48" s="118"/>
    </row>
    <row r="49" spans="1:19" ht="12" customHeight="1" x14ac:dyDescent="0.2">
      <c r="A49" s="15"/>
      <c r="B49" s="7" t="s">
        <v>86</v>
      </c>
      <c r="C49" s="7">
        <f>'Year 2'!C49</f>
        <v>0</v>
      </c>
      <c r="D49" s="32" t="s">
        <v>88</v>
      </c>
      <c r="E49" s="275"/>
      <c r="F49" s="275"/>
      <c r="G49" s="275"/>
      <c r="H49" s="276"/>
      <c r="I49" s="188">
        <f>IF(E49+'Year 2'!I49+'Year 1'!I49&gt;=25000,25000-('Year 2'!I49+'Year 1'!I49),E49)</f>
        <v>0</v>
      </c>
      <c r="J49" s="118"/>
    </row>
    <row r="50" spans="1:19" ht="12" customHeight="1" x14ac:dyDescent="0.2">
      <c r="A50" s="15"/>
      <c r="B50" s="7" t="s">
        <v>87</v>
      </c>
      <c r="C50" s="7">
        <f>'Year 2'!C50</f>
        <v>0</v>
      </c>
      <c r="D50" s="32" t="s">
        <v>88</v>
      </c>
      <c r="E50" s="275"/>
      <c r="F50" s="275"/>
      <c r="G50" s="275"/>
      <c r="H50" s="276"/>
      <c r="I50" s="188">
        <f>IF(E50+'Year 2'!I50+'Year 1'!I50&gt;=25000,25000-('Year 2'!I50+'Year 1'!I50),E50)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2'!K59</f>
        <v>2025</v>
      </c>
      <c r="L58" s="208">
        <f>'Year 2'!L59*1.05</f>
        <v>4340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2026</v>
      </c>
      <c r="L59" s="208">
        <f>L58</f>
        <v>4340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2'!E63</f>
        <v>0.48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44</v>
      </c>
      <c r="J1" s="111"/>
      <c r="K1" s="113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3'!I2+1</f>
        <v>46204</v>
      </c>
      <c r="G2" s="232"/>
      <c r="H2" s="225" t="s">
        <v>97</v>
      </c>
      <c r="I2" s="226">
        <f>F2+364</f>
        <v>46568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17">
        <f>'Year 1'!B5</f>
        <v>0</v>
      </c>
      <c r="C5" s="307"/>
      <c r="D5" s="108">
        <f>'Year 3'!D5*1.03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108">
        <f>'Year 3'!D6*1.03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108">
        <f>'Year 3'!D7*1.03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108">
        <f>'Year 3'!D8*1.03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108">
        <f>'Year 3'!D9*1.03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108">
        <f>'Year 3'!D10*1.03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3'!D12*1.03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3'!D13*1.03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3'!D14*1.03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3'!D15*1.03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76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74">
        <f>D18/12</f>
        <v>0</v>
      </c>
      <c r="F18" s="97"/>
      <c r="G18" s="98"/>
      <c r="H18" s="99"/>
      <c r="I18" s="83">
        <f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74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74">
        <f>D20/12</f>
        <v>0</v>
      </c>
      <c r="F20" s="100"/>
      <c r="G20" s="101"/>
      <c r="H20" s="91"/>
      <c r="I20" s="83">
        <f t="shared" ref="I20:I26" si="2">SUM(B20*E20*F20)+(B20*E20*G20)+(B20*E20*H20)</f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3'!A28+0.5%</f>
        <v>0.46300000000000002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8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  <c r="M42" s="12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3'!C46</f>
        <v>0</v>
      </c>
      <c r="D46" s="32" t="s">
        <v>88</v>
      </c>
      <c r="E46" s="275"/>
      <c r="F46" s="275"/>
      <c r="G46" s="275"/>
      <c r="H46" s="276"/>
      <c r="I46" s="188">
        <f>IF(E46+'Year 3'!I46+'Year 2'!I46+'Year 1'!I46&gt;=25000,25000-('Year 3'!I46+'Year 2'!I46+'Year 1'!I46),E46)</f>
        <v>0</v>
      </c>
      <c r="J46" s="118"/>
    </row>
    <row r="47" spans="1:19" ht="12" customHeight="1" x14ac:dyDescent="0.2">
      <c r="A47" s="15"/>
      <c r="B47" s="7" t="s">
        <v>84</v>
      </c>
      <c r="C47" s="7">
        <f>'Year 3'!C47</f>
        <v>0</v>
      </c>
      <c r="D47" s="32" t="s">
        <v>88</v>
      </c>
      <c r="E47" s="275"/>
      <c r="F47" s="275"/>
      <c r="G47" s="275"/>
      <c r="H47" s="276"/>
      <c r="I47" s="188">
        <f>IF(E47+'Year 3'!I47+'Year 2'!I47+'Year 1'!I47&gt;=25000,25000-('Year 3'!I47+'Year 2'!I47+'Year 1'!I47),E47)</f>
        <v>0</v>
      </c>
      <c r="J47" s="118"/>
    </row>
    <row r="48" spans="1:19" ht="12" customHeight="1" x14ac:dyDescent="0.2">
      <c r="A48" s="15"/>
      <c r="B48" s="7" t="s">
        <v>85</v>
      </c>
      <c r="C48" s="7">
        <f>'Year 3'!C48</f>
        <v>0</v>
      </c>
      <c r="D48" s="32" t="s">
        <v>88</v>
      </c>
      <c r="E48" s="275"/>
      <c r="F48" s="275"/>
      <c r="G48" s="275"/>
      <c r="H48" s="276"/>
      <c r="I48" s="188">
        <f>IF(E48+'Year 3'!I48+'Year 2'!I48+'Year 1'!I48&gt;=25000,25000-('Year 3'!I48+'Year 2'!I48+'Year 1'!I48),E48)</f>
        <v>0</v>
      </c>
      <c r="J48" s="118"/>
    </row>
    <row r="49" spans="1:19" ht="12" customHeight="1" x14ac:dyDescent="0.2">
      <c r="A49" s="15"/>
      <c r="B49" s="7" t="s">
        <v>86</v>
      </c>
      <c r="C49" s="7">
        <f>'Year 3'!C49</f>
        <v>0</v>
      </c>
      <c r="D49" s="32" t="s">
        <v>88</v>
      </c>
      <c r="E49" s="275"/>
      <c r="F49" s="275"/>
      <c r="G49" s="275"/>
      <c r="H49" s="276"/>
      <c r="I49" s="188">
        <f>IF(E49+'Year 3'!I49+'Year 2'!I49+'Year 1'!I49&gt;=25000,25000-('Year 3'!I49+'Year 2'!I49+'Year 1'!I49),E49)</f>
        <v>0</v>
      </c>
      <c r="J49" s="118"/>
    </row>
    <row r="50" spans="1:19" ht="12" customHeight="1" x14ac:dyDescent="0.2">
      <c r="A50" s="15"/>
      <c r="B50" s="7" t="s">
        <v>87</v>
      </c>
      <c r="C50" s="7">
        <f>'Year 3'!C50</f>
        <v>0</v>
      </c>
      <c r="D50" s="32" t="s">
        <v>88</v>
      </c>
      <c r="E50" s="275"/>
      <c r="F50" s="275"/>
      <c r="G50" s="275"/>
      <c r="H50" s="276"/>
      <c r="I50" s="188">
        <f>IF(E50+'Year 3'!I50+'Year 2'!I50+'Year 1'!I50&gt;=25000,25000-('Year 3'!I50+'Year 2'!I50+'Year 1'!I50),E50)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3'!K59</f>
        <v>2026</v>
      </c>
      <c r="L58" s="208">
        <f>'Year 3'!L59*1.05</f>
        <v>4557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2027</v>
      </c>
      <c r="L59" s="208">
        <f>L58</f>
        <v>4557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2'!E63</f>
        <v>0.48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45</v>
      </c>
      <c r="J1" s="111"/>
      <c r="K1" s="113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3'!I2+1</f>
        <v>46204</v>
      </c>
      <c r="G2" s="232"/>
      <c r="H2" s="225" t="s">
        <v>97</v>
      </c>
      <c r="I2" s="226">
        <f>F2+364</f>
        <v>46568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7">
        <f>'Year 1'!B5</f>
        <v>0</v>
      </c>
      <c r="C5" s="307"/>
      <c r="D5" s="108">
        <f>'Year 4'!D5*1.03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108">
        <f>'Year 4'!D6*1.03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108">
        <f>'Year 4'!D7*1.03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108">
        <f>'Year 4'!D8*1.03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108">
        <f>'Year 4'!D9*1.03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108">
        <f>'Year 4'!D10*1.03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4'!D12*1.03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4'!D13*1.03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4'!D14*1.03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4'!D15*1.03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2">SUM(B20*E20*F20)+(B20*E20*G20)+(B20*E20*H20)</f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4'!A28+0.5%</f>
        <v>0.46800000000000003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7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  <c r="M41" s="12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4'!C46</f>
        <v>0</v>
      </c>
      <c r="D46" s="32" t="s">
        <v>88</v>
      </c>
      <c r="E46" s="275"/>
      <c r="F46" s="275"/>
      <c r="G46" s="275"/>
      <c r="H46" s="276"/>
      <c r="I46" s="188">
        <f>IF(E46+'Year 4'!I46+'Year 3'!I46+'Year 2'!I46+'Year 1'!I46&gt;=25000,25000-('Year 4'!I46+'Year 3'!I46+'Year 2'!I46+'Year 1'!I46),E46)</f>
        <v>0</v>
      </c>
      <c r="J46" s="118"/>
    </row>
    <row r="47" spans="1:19" ht="12" customHeight="1" x14ac:dyDescent="0.2">
      <c r="A47" s="15"/>
      <c r="B47" s="7" t="s">
        <v>84</v>
      </c>
      <c r="C47" s="7">
        <f>'Year 4'!C47</f>
        <v>0</v>
      </c>
      <c r="D47" s="32" t="s">
        <v>88</v>
      </c>
      <c r="E47" s="275"/>
      <c r="F47" s="275"/>
      <c r="G47" s="275"/>
      <c r="H47" s="276"/>
      <c r="I47" s="188">
        <f>IF(E47+'Year 3'!I47+'Year 2'!I47+'Year 1'!I47&gt;=25000,25000-('Year 3'!I47+'Year 2'!I47+'Year 1'!I47),E47)</f>
        <v>0</v>
      </c>
      <c r="J47" s="118"/>
    </row>
    <row r="48" spans="1:19" ht="12" customHeight="1" x14ac:dyDescent="0.2">
      <c r="A48" s="15"/>
      <c r="B48" s="7" t="s">
        <v>85</v>
      </c>
      <c r="C48" s="7">
        <f>'Year 4'!C48</f>
        <v>0</v>
      </c>
      <c r="D48" s="32" t="s">
        <v>88</v>
      </c>
      <c r="E48" s="275"/>
      <c r="F48" s="275"/>
      <c r="G48" s="275"/>
      <c r="H48" s="276"/>
      <c r="I48" s="188">
        <f>IF(E48+'Year 3'!I48+'Year 2'!I48+'Year 1'!I48&gt;=25000,25000-('Year 3'!I48+'Year 2'!I48+'Year 1'!I48),E48)</f>
        <v>0</v>
      </c>
      <c r="J48" s="118"/>
    </row>
    <row r="49" spans="1:19" ht="12" customHeight="1" x14ac:dyDescent="0.2">
      <c r="A49" s="15"/>
      <c r="B49" s="7" t="s">
        <v>86</v>
      </c>
      <c r="C49" s="7">
        <f>'Year 4'!C49</f>
        <v>0</v>
      </c>
      <c r="D49" s="32" t="s">
        <v>88</v>
      </c>
      <c r="E49" s="275"/>
      <c r="F49" s="275"/>
      <c r="G49" s="275"/>
      <c r="H49" s="276"/>
      <c r="I49" s="188">
        <f>IF(E49+'Year 3'!I49+'Year 2'!I49+'Year 1'!I49&gt;=25000,25000-('Year 3'!I49+'Year 2'!I49+'Year 1'!I49),E49)</f>
        <v>0</v>
      </c>
      <c r="J49" s="118"/>
    </row>
    <row r="50" spans="1:19" ht="12" customHeight="1" x14ac:dyDescent="0.2">
      <c r="A50" s="15"/>
      <c r="B50" s="7" t="s">
        <v>87</v>
      </c>
      <c r="C50" s="7">
        <f>'Year 4'!C50</f>
        <v>0</v>
      </c>
      <c r="D50" s="32" t="s">
        <v>88</v>
      </c>
      <c r="E50" s="275"/>
      <c r="F50" s="275"/>
      <c r="G50" s="275"/>
      <c r="H50" s="276"/>
      <c r="I50" s="188">
        <f>IF(E50+'Year 3'!I50+'Year 2'!I50+'Year 1'!I50&gt;=25000,25000-('Year 3'!I50+'Year 2'!I50+'Year 1'!I50),E50)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4'!K59</f>
        <v>2027</v>
      </c>
      <c r="L58" s="208">
        <f>'Year 4'!L59*1.05</f>
        <v>4785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2028</v>
      </c>
      <c r="L59" s="208">
        <f>L58</f>
        <v>4785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2'!E63</f>
        <v>0.48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6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73" t="s">
        <v>46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320" t="str">
        <f>'Year 1'!A2:H2</f>
        <v xml:space="preserve">PRINCIPAL INVESTIGATOR:  </v>
      </c>
      <c r="B2" s="320"/>
      <c r="C2" s="320"/>
      <c r="D2" s="320"/>
      <c r="E2" s="320"/>
      <c r="F2" s="320"/>
      <c r="G2" s="320"/>
      <c r="H2" s="320"/>
      <c r="I2" s="31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7">
        <f>'Year 1'!B5</f>
        <v>0</v>
      </c>
      <c r="C5" s="307"/>
      <c r="D5" s="79"/>
      <c r="E5" s="77">
        <f t="shared" ref="E5:E10" si="0">D5/9</f>
        <v>0</v>
      </c>
      <c r="F5" s="38"/>
      <c r="G5" s="50"/>
      <c r="H5" s="59"/>
      <c r="I5" s="65">
        <f>'Year 1'!I5+'Year 2'!I5+'Year 3'!I5+'Year 4'!I5+'Year 5'!I5</f>
        <v>0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79"/>
      <c r="E6" s="78">
        <f t="shared" si="0"/>
        <v>0</v>
      </c>
      <c r="F6" s="34"/>
      <c r="G6" s="51">
        <v>0</v>
      </c>
      <c r="H6" s="4"/>
      <c r="I6" s="65">
        <f>'Year 1'!I6+'Year 2'!I6+'Year 3'!I6+'Year 4'!I6+'Year 5'!I6</f>
        <v>0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79"/>
      <c r="E7" s="78">
        <f t="shared" si="0"/>
        <v>0</v>
      </c>
      <c r="F7" s="34"/>
      <c r="G7" s="51">
        <v>0</v>
      </c>
      <c r="H7" s="4"/>
      <c r="I7" s="65">
        <f>'Year 1'!I7+'Year 2'!I7+'Year 3'!I7+'Year 4'!I7+'Year 5'!I7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79"/>
      <c r="E8" s="78">
        <f t="shared" si="0"/>
        <v>0</v>
      </c>
      <c r="F8" s="34"/>
      <c r="G8" s="51"/>
      <c r="H8" s="4"/>
      <c r="I8" s="65">
        <f>'Year 1'!I8+'Year 2'!I8+'Year 3'!I8+'Year 4'!I8+'Year 5'!I8</f>
        <v>0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79"/>
      <c r="E9" s="78">
        <f t="shared" si="0"/>
        <v>0</v>
      </c>
      <c r="F9" s="34"/>
      <c r="G9" s="51"/>
      <c r="H9" s="4"/>
      <c r="I9" s="65">
        <f>'Year 1'!I9+'Year 2'!I9+'Year 3'!I9+'Year 4'!I9+'Year 5'!I9</f>
        <v>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79"/>
      <c r="E10" s="78">
        <f t="shared" si="0"/>
        <v>0</v>
      </c>
      <c r="F10" s="34"/>
      <c r="G10" s="51"/>
      <c r="H10" s="4"/>
      <c r="I10" s="65">
        <f>'Year 1'!I10+'Year 2'!I10+'Year 3'!I10+'Year 4'!I10+'Year 5'!I10</f>
        <v>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44"/>
      <c r="E11" s="45"/>
      <c r="F11" s="39"/>
      <c r="G11" s="46"/>
      <c r="H11" s="60"/>
      <c r="I11" s="66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21">
        <f>'Year 1'!B12</f>
        <v>0</v>
      </c>
      <c r="C12" s="321"/>
      <c r="D12" s="79"/>
      <c r="E12" s="77">
        <f>D12/12</f>
        <v>0</v>
      </c>
      <c r="F12" s="52"/>
      <c r="G12" s="43"/>
      <c r="H12" s="61"/>
      <c r="I12" s="65">
        <f>'Year 1'!I12+'Year 2'!I12+'Year 3'!I12+'Year 4'!I12+'Year 5'!I12</f>
        <v>0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21">
        <f>'Year 1'!B13</f>
        <v>0</v>
      </c>
      <c r="C13" s="321"/>
      <c r="D13" s="79"/>
      <c r="E13" s="78">
        <f>D13/12</f>
        <v>0</v>
      </c>
      <c r="F13" s="53"/>
      <c r="G13" s="35"/>
      <c r="H13" s="62"/>
      <c r="I13" s="65">
        <f>'Year 1'!I13+'Year 2'!I13+'Year 3'!I13+'Year 4'!I13+'Year 5'!I13</f>
        <v>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21">
        <f>'Year 1'!B14</f>
        <v>0</v>
      </c>
      <c r="C14" s="321"/>
      <c r="D14" s="79"/>
      <c r="E14" s="78">
        <f>D14/12</f>
        <v>0</v>
      </c>
      <c r="F14" s="53"/>
      <c r="G14" s="35"/>
      <c r="H14" s="62"/>
      <c r="I14" s="65">
        <f>'Year 1'!I14+'Year 2'!I14+'Year 3'!I14+'Year 4'!I14+'Year 5'!I14</f>
        <v>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22">
        <f>'Year 1'!B15</f>
        <v>0</v>
      </c>
      <c r="C15" s="322"/>
      <c r="D15" s="152"/>
      <c r="E15" s="137">
        <f>D15/12</f>
        <v>0</v>
      </c>
      <c r="F15" s="153"/>
      <c r="G15" s="139"/>
      <c r="H15" s="140"/>
      <c r="I15" s="110">
        <f>'Year 1'!I15+'Year 2'!I15+'Year 3'!I15+'Year 4'!I15+'Year 5'!I15</f>
        <v>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4">
        <f>'Year 1'!I16+'Year 2'!I16+'Year 3'!I16+'Year 4'!I16+'Year 5'!I16</f>
        <v>0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56"/>
      <c r="E17" s="57"/>
      <c r="F17" s="54" t="s">
        <v>36</v>
      </c>
      <c r="G17" s="48" t="s">
        <v>37</v>
      </c>
      <c r="H17" s="63" t="s">
        <v>35</v>
      </c>
      <c r="I17" s="23"/>
    </row>
    <row r="18" spans="1:19" ht="12" customHeight="1" x14ac:dyDescent="0.2">
      <c r="A18" s="14" t="s">
        <v>7</v>
      </c>
      <c r="B18" s="10">
        <f>'Year 1'!B18+'Year 2'!B18+'Year 3'!B18+'Year 4'!B18+'Year 5'!B18</f>
        <v>0</v>
      </c>
      <c r="C18" s="7" t="s">
        <v>89</v>
      </c>
      <c r="D18" s="36"/>
      <c r="E18" s="47"/>
      <c r="F18" s="55"/>
      <c r="G18" s="20">
        <v>0</v>
      </c>
      <c r="H18" s="64">
        <v>0</v>
      </c>
      <c r="I18" s="65">
        <f>'Year 1'!I18+'Year 2'!I18+'Year 3'!I18+'Year 4'!I18+'Year 5'!I18</f>
        <v>0</v>
      </c>
    </row>
    <row r="19" spans="1:19" ht="12" customHeight="1" x14ac:dyDescent="0.2">
      <c r="A19" s="14" t="s">
        <v>7</v>
      </c>
      <c r="B19" s="10">
        <f>'Year 1'!B19+'Year 2'!B19+'Year 3'!B19+'Year 4'!B19+'Year 5'!B19</f>
        <v>0</v>
      </c>
      <c r="C19" s="7" t="s">
        <v>90</v>
      </c>
      <c r="D19" s="36"/>
      <c r="E19" s="47"/>
      <c r="F19" s="205"/>
      <c r="G19" s="206"/>
      <c r="H19" s="207"/>
      <c r="I19" s="65">
        <f>'Year 1'!I19+'Year 2'!I19+'Year 3'!I19+'Year 4'!I19+'Year 5'!I19</f>
        <v>0</v>
      </c>
    </row>
    <row r="20" spans="1:19" ht="12" customHeight="1" x14ac:dyDescent="0.2">
      <c r="A20" s="14" t="s">
        <v>7</v>
      </c>
      <c r="B20" s="10">
        <f>'Year 1'!B20+'Year 2'!B20+'Year 3'!B20+'Year 4'!B20+'Year 5'!B20</f>
        <v>0</v>
      </c>
      <c r="C20" s="7" t="s">
        <v>4</v>
      </c>
      <c r="D20" s="222"/>
      <c r="E20" s="47"/>
      <c r="F20" s="11"/>
      <c r="H20" s="6"/>
      <c r="I20" s="65">
        <f>'Year 1'!I20+'Year 2'!I20+'Year 3'!I20+'Year 4'!I20+'Year 5'!I20</f>
        <v>0</v>
      </c>
    </row>
    <row r="21" spans="1:19" s="1" customFormat="1" ht="12" customHeight="1" x14ac:dyDescent="0.2">
      <c r="A21" s="14" t="s">
        <v>7</v>
      </c>
      <c r="B21" s="10">
        <f>'Year 1'!B21+'Year 2'!B21+'Year 3'!B21+'Year 4'!B21+'Year 5'!B21</f>
        <v>0</v>
      </c>
      <c r="C21" s="7" t="s">
        <v>91</v>
      </c>
      <c r="D21" s="223"/>
      <c r="E21" s="78"/>
      <c r="F21" s="34"/>
      <c r="G21" s="81"/>
      <c r="H21" s="82"/>
      <c r="I21" s="65">
        <f>'Year 1'!I21+'Year 2'!I21+'Year 3'!I21+'Year 4'!I21+'Year 5'!I21</f>
        <v>0</v>
      </c>
      <c r="J21" s="122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10">
        <f>'Year 1'!B22+'Year 2'!B22+'Year 3'!B22+'Year 4'!B22+'Year 5'!B22</f>
        <v>0</v>
      </c>
      <c r="C22" s="7" t="s">
        <v>92</v>
      </c>
      <c r="D22" s="223"/>
      <c r="E22" s="78"/>
      <c r="F22" s="34"/>
      <c r="G22" s="81"/>
      <c r="H22" s="82"/>
      <c r="I22" s="65">
        <f>'Year 1'!I22+'Year 2'!I22+'Year 3'!I22+'Year 4'!I22+'Year 5'!I22</f>
        <v>0</v>
      </c>
      <c r="J22" s="122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10">
        <f>'Year 1'!B23+'Year 2'!B23+'Year 3'!B23+'Year 4'!B23+'Year 5'!B23</f>
        <v>0</v>
      </c>
      <c r="C23" s="7" t="s">
        <v>93</v>
      </c>
      <c r="D23" s="223"/>
      <c r="E23" s="78"/>
      <c r="F23" s="34"/>
      <c r="G23" s="81"/>
      <c r="H23" s="82"/>
      <c r="I23" s="65">
        <f>'Year 1'!I23+'Year 2'!I23+'Year 3'!I23+'Year 4'!I23+'Year 5'!I23</f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10">
        <f>'Year 1'!B24+'Year 2'!B24+'Year 3'!B24+'Year 4'!B24+'Year 5'!B24</f>
        <v>0</v>
      </c>
      <c r="C24" s="7" t="s">
        <v>3</v>
      </c>
      <c r="D24" s="80"/>
      <c r="E24" s="30"/>
      <c r="F24" s="34"/>
      <c r="H24" s="4"/>
      <c r="I24" s="65">
        <f>'Year 1'!I24+'Year 2'!I24+'Year 3'!I24+'Year 4'!I24+'Year 5'!I24</f>
        <v>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10">
        <f>'Year 1'!B25+'Year 2'!B25+'Year 3'!B25+'Year 4'!B25+'Year 5'!B25</f>
        <v>0</v>
      </c>
      <c r="C25" s="7" t="s">
        <v>49</v>
      </c>
      <c r="D25" s="80"/>
      <c r="E25" s="30"/>
      <c r="F25" s="5"/>
      <c r="G25" s="35"/>
      <c r="H25" s="62"/>
      <c r="I25" s="65">
        <f>'Year 1'!I25+'Year 2'!I25+'Year 3'!I25+'Year 4'!I25+'Year 5'!I25</f>
        <v>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56">
        <f>'Year 1'!B26+'Year 2'!B26+'Year 3'!B26+'Year 4'!B26+'Year 5'!B26</f>
        <v>0</v>
      </c>
      <c r="C26" s="144" t="s">
        <v>50</v>
      </c>
      <c r="D26" s="157"/>
      <c r="E26" s="158"/>
      <c r="F26" s="159"/>
      <c r="G26" s="160"/>
      <c r="H26" s="161"/>
      <c r="I26" s="110">
        <f>'Year 1'!I26+'Year 2'!I26+'Year 3'!I26+'Year 4'!I26+'Year 5'!I26</f>
        <v>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54">
        <f>'Year 1'!I27+'Year 2'!I27+'Year 3'!I27+'Year 4'!I27+'Year 5'!I27</f>
        <v>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25" t="s">
        <v>61</v>
      </c>
      <c r="B28" s="326"/>
      <c r="C28" s="326"/>
      <c r="D28" s="326"/>
      <c r="E28" s="326"/>
      <c r="F28" s="326"/>
      <c r="G28" s="326"/>
      <c r="H28" s="326"/>
      <c r="I28" s="181">
        <f>'Year 1'!I28+'Year 2'!I28+'Year 3'!I28+'Year 4'!I28+'Year 5'!I28</f>
        <v>0</v>
      </c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1">
        <f>'Year 1'!I29+'Year 2'!I29+'Year 3'!I29+'Year 4'!I29+'Year 5'!I29</f>
        <v>0</v>
      </c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65">
        <f>'Year 1'!I31+'Year 2'!I31+'Year 3'!I31+'Year 4'!I31+'Year 5'!I31</f>
        <v>0</v>
      </c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65">
        <f>'Year 1'!I32+'Year 2'!I32+'Year 3'!I32+'Year 4'!I32+'Year 5'!I32</f>
        <v>0</v>
      </c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65">
        <f>'Year 1'!I33+'Year 2'!I33+'Year 3'!I33+'Year 4'!I33+'Year 5'!I33</f>
        <v>0</v>
      </c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181">
        <f>SUM(I31:I33)</f>
        <v>0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65">
        <f>'Year 1'!I36+'Year 2'!I36+'Year 3'!I36+'Year 4'!I36+'Year 5'!I36</f>
        <v>0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10">
        <f>'Year 1'!I37+'Year 2'!I37+'Year 3'!I37+'Year 4'!I37+'Year 5'!I37</f>
        <v>0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81">
        <f>'Year 1'!I38+'Year 2'!I38+'Year 3'!I38+'Year 4'!I38+'Year 5'!I38</f>
        <v>0</v>
      </c>
      <c r="J38" s="116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</row>
    <row r="40" spans="1:19" ht="12" customHeight="1" x14ac:dyDescent="0.2">
      <c r="A40" s="17"/>
      <c r="B40" s="7" t="s">
        <v>78</v>
      </c>
      <c r="C40" s="7"/>
      <c r="D40" s="7"/>
      <c r="E40" s="7"/>
      <c r="F40" s="7"/>
      <c r="G40" s="187"/>
      <c r="H40" s="7"/>
      <c r="I40" s="67">
        <f>'Year 1'!I40+'Year 2'!I40+'Year 3'!I40+'Year 4'!I40+'Year 5'!I40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279"/>
      <c r="I41" s="67">
        <f>'Year 1'!I41+'Year 2'!I41+'Year 3'!I41+'Year 4'!I41+'Year 5'!I41</f>
        <v>0</v>
      </c>
      <c r="J41" s="11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277"/>
      <c r="I42" s="67">
        <f>'Year 1'!I42+'Year 2'!I42+'Year 3'!I42+'Year 4'!I42+'Year 5'!I42</f>
        <v>0</v>
      </c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291"/>
      <c r="I43" s="194">
        <f>'Year 1'!I43+'Year 2'!I43+'Year 3'!I43+'Year 4'!I43+'Year 5'!I43</f>
        <v>0</v>
      </c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3">
        <f>'Year 1'!I44+'Year 2'!I44+'Year 3'!I44+'Year 4'!I44+'Year 5'!I44</f>
        <v>0</v>
      </c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</row>
    <row r="46" spans="1:19" ht="12" customHeight="1" x14ac:dyDescent="0.2">
      <c r="A46" s="15"/>
      <c r="B46" s="7" t="s">
        <v>83</v>
      </c>
      <c r="C46" s="7">
        <f>'Year 4'!C46</f>
        <v>0</v>
      </c>
      <c r="D46" s="32" t="s">
        <v>88</v>
      </c>
      <c r="E46" s="318">
        <f>'Year 1'!E46+'Year 2'!E46+'Year 3'!E46+'Year 4'!E46+'Year 5'!E46</f>
        <v>0</v>
      </c>
      <c r="F46" s="318"/>
      <c r="G46" s="318"/>
      <c r="H46" s="319"/>
      <c r="I46" s="189">
        <f>'Year 1'!I46+'Year 2'!I46+'Year 3'!I46+'Year 4'!I46+'Year 5'!I46</f>
        <v>0</v>
      </c>
    </row>
    <row r="47" spans="1:19" ht="12" customHeight="1" x14ac:dyDescent="0.2">
      <c r="A47" s="15"/>
      <c r="B47" s="7" t="s">
        <v>84</v>
      </c>
      <c r="C47" s="7">
        <f>'Year 4'!C47</f>
        <v>0</v>
      </c>
      <c r="D47" s="32" t="s">
        <v>88</v>
      </c>
      <c r="E47" s="318">
        <f>'Year 1'!E47+'Year 2'!E47+'Year 3'!E47+'Year 4'!E47+'Year 5'!E47</f>
        <v>0</v>
      </c>
      <c r="F47" s="318"/>
      <c r="G47" s="318"/>
      <c r="H47" s="319"/>
      <c r="I47" s="189">
        <f>'Year 1'!I47+'Year 2'!I47+'Year 3'!I47+'Year 4'!I47+'Year 5'!I47</f>
        <v>0</v>
      </c>
    </row>
    <row r="48" spans="1:19" ht="12" customHeight="1" x14ac:dyDescent="0.2">
      <c r="A48" s="15"/>
      <c r="B48" s="7" t="s">
        <v>85</v>
      </c>
      <c r="C48" s="7">
        <f>'Year 4'!C48</f>
        <v>0</v>
      </c>
      <c r="D48" s="32" t="s">
        <v>88</v>
      </c>
      <c r="E48" s="318">
        <f>'Year 1'!E48+'Year 2'!E48+'Year 3'!E48+'Year 4'!E48+'Year 5'!E48</f>
        <v>0</v>
      </c>
      <c r="F48" s="318"/>
      <c r="G48" s="318"/>
      <c r="H48" s="319"/>
      <c r="I48" s="189">
        <f>'Year 1'!I48+'Year 2'!I48+'Year 3'!I48+'Year 4'!I48+'Year 5'!I48</f>
        <v>0</v>
      </c>
    </row>
    <row r="49" spans="1:19" ht="12" customHeight="1" x14ac:dyDescent="0.2">
      <c r="A49" s="15"/>
      <c r="B49" s="7" t="s">
        <v>86</v>
      </c>
      <c r="C49" s="7">
        <f>'Year 4'!C49</f>
        <v>0</v>
      </c>
      <c r="D49" s="32" t="s">
        <v>88</v>
      </c>
      <c r="E49" s="318">
        <f>'Year 1'!E49+'Year 2'!E49+'Year 3'!E49+'Year 4'!E49+'Year 5'!E49</f>
        <v>0</v>
      </c>
      <c r="F49" s="318"/>
      <c r="G49" s="318"/>
      <c r="H49" s="319"/>
      <c r="I49" s="189">
        <f>'Year 1'!I49+'Year 2'!I49+'Year 3'!I49+'Year 4'!I49+'Year 5'!I49</f>
        <v>0</v>
      </c>
    </row>
    <row r="50" spans="1:19" ht="12" customHeight="1" x14ac:dyDescent="0.2">
      <c r="A50" s="15"/>
      <c r="B50" s="7" t="s">
        <v>87</v>
      </c>
      <c r="C50" s="7">
        <f>'Year 4'!C50</f>
        <v>0</v>
      </c>
      <c r="D50" s="32" t="s">
        <v>88</v>
      </c>
      <c r="E50" s="318">
        <f>'Year 1'!E50+'Year 2'!E50+'Year 3'!E50+'Year 4'!E50+'Year 5'!E50</f>
        <v>0</v>
      </c>
      <c r="F50" s="318"/>
      <c r="G50" s="318"/>
      <c r="H50" s="319"/>
      <c r="I50" s="189">
        <f>'Year 1'!I50+'Year 2'!I50+'Year 3'!I50+'Year 4'!I50+'Year 5'!I50</f>
        <v>0</v>
      </c>
    </row>
    <row r="51" spans="1:19" ht="12" customHeight="1" thickBot="1" x14ac:dyDescent="0.25">
      <c r="A51" s="132"/>
      <c r="B51" s="133" t="s">
        <v>38</v>
      </c>
      <c r="C51" s="135"/>
      <c r="D51" s="135"/>
      <c r="E51" s="135"/>
      <c r="F51" s="135"/>
      <c r="G51" s="135"/>
      <c r="H51" s="135"/>
      <c r="I51" s="190">
        <f>'Year 1'!I51+'Year 2'!I51+'Year 3'!I51+'Year 4'!I51+'Year 5'!I51</f>
        <v>0</v>
      </c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91">
        <f>'Year 1'!I52+'Year 2'!I52+'Year 3'!I52+'Year 4'!I52+'Year 5'!I52</f>
        <v>0</v>
      </c>
      <c r="J52" s="192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23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65">
        <f>'Year 1'!I54+'Year 2'!I54+'Year 3'!I54+'Year 4'!I54+'Year 5'!I54</f>
        <v>0</v>
      </c>
      <c r="J54" s="124"/>
      <c r="K54" s="125"/>
      <c r="L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65">
        <f>'Year 1'!I55+'Year 2'!I55+'Year 3'!I55+'Year 4'!I55+'Year 5'!I55</f>
        <v>0</v>
      </c>
      <c r="J55" s="126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65">
        <f>'Year 1'!I56+'Year 2'!I56+'Year 3'!I56+'Year 4'!I56+'Year 5'!I56</f>
        <v>0</v>
      </c>
      <c r="J56" s="126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65">
        <f>'Year 1'!I57+'Year 2'!I57+'Year 3'!I57+'Year 4'!I57+'Year 5'!I57</f>
        <v>0</v>
      </c>
      <c r="J57" s="126"/>
    </row>
    <row r="58" spans="1:19" ht="12" customHeight="1" x14ac:dyDescent="0.2">
      <c r="A58" s="17"/>
      <c r="B58" s="290" t="s">
        <v>79</v>
      </c>
      <c r="C58" s="290"/>
      <c r="D58" s="290"/>
      <c r="E58" s="290"/>
      <c r="F58" s="290"/>
      <c r="G58" s="290"/>
      <c r="H58" s="290"/>
      <c r="I58" s="172">
        <f>'Year 1'!I58+'Year 2'!I58+'Year 3'!I58+'Year 4'!I58+'Year 5'!I58</f>
        <v>0</v>
      </c>
      <c r="J58" s="126"/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10">
        <f>'Year 1'!I59+'Year 2'!I59+'Year 3'!I59+'Year 4'!I59+'Year 5'!I59</f>
        <v>0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1">
        <f>'Year 1'!I60+'Year 2'!I60+'Year 3'!I60+'Year 4'!I60+'Year 5'!I60</f>
        <v>0</v>
      </c>
    </row>
    <row r="61" spans="1:19" ht="12" customHeight="1" thickBot="1" x14ac:dyDescent="0.25">
      <c r="A61" s="323" t="s">
        <v>12</v>
      </c>
      <c r="B61" s="324"/>
      <c r="C61" s="324"/>
      <c r="D61" s="324"/>
      <c r="E61" s="324"/>
      <c r="F61" s="324"/>
      <c r="G61" s="324"/>
      <c r="H61" s="324"/>
      <c r="I61" s="202">
        <f>'Year 1'!I61+'Year 2'!I61+'Year 3'!I61+'Year 4'!I61+'Year 5'!I61</f>
        <v>0</v>
      </c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</row>
    <row r="63" spans="1:19" ht="12" customHeight="1" x14ac:dyDescent="0.2">
      <c r="A63" s="286"/>
      <c r="B63" s="287"/>
      <c r="C63" s="288"/>
      <c r="D63" s="2" t="s">
        <v>64</v>
      </c>
      <c r="E63" s="165">
        <f>'Year 1'!E63</f>
        <v>0.48</v>
      </c>
      <c r="F63" s="166">
        <f>'Year 1'!F63+'Year 2'!F63+'Year 3'!F63+'Year 4'!F63+'Year 5'!F63</f>
        <v>0</v>
      </c>
      <c r="G63" s="166">
        <f>'Year 1'!G63+'Year 2'!G63+'Year 3'!G63+'Year 4'!G63+'Year 5'!G63</f>
        <v>0</v>
      </c>
      <c r="H63" s="169"/>
      <c r="I63" s="171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9"/>
      <c r="I64" s="201">
        <f>'Year 1'!I64+'Year 2'!I64+'Year 3'!I64+'Year 4'!I64+'Year 5'!I64</f>
        <v>0</v>
      </c>
      <c r="K64" s="118"/>
    </row>
    <row r="65" spans="1:11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5">
        <f>'Year 1'!I65+'Year 2'!I65+'Year 3'!I65+'Year 4'!I65+'Year 5'!I65</f>
        <v>0</v>
      </c>
      <c r="K65" s="118"/>
    </row>
    <row r="66" spans="1:1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K66" s="118"/>
    </row>
  </sheetData>
  <sheetProtection sheet="1" objects="1" scenarios="1" formatRows="0"/>
  <mergeCells count="53">
    <mergeCell ref="A16:H16"/>
    <mergeCell ref="A61:H61"/>
    <mergeCell ref="A62:C63"/>
    <mergeCell ref="A64:C64"/>
    <mergeCell ref="A65:H65"/>
    <mergeCell ref="A44:H44"/>
    <mergeCell ref="A45:H45"/>
    <mergeCell ref="A17:C17"/>
    <mergeCell ref="A28:H28"/>
    <mergeCell ref="A27:C27"/>
    <mergeCell ref="A39:H39"/>
    <mergeCell ref="A29:C29"/>
    <mergeCell ref="A30:H30"/>
    <mergeCell ref="B36:H36"/>
    <mergeCell ref="B59:H59"/>
    <mergeCell ref="B37:H37"/>
    <mergeCell ref="B13:C13"/>
    <mergeCell ref="B14:C14"/>
    <mergeCell ref="B11:C11"/>
    <mergeCell ref="B12:C12"/>
    <mergeCell ref="B15:C15"/>
    <mergeCell ref="I3:I4"/>
    <mergeCell ref="B4:C4"/>
    <mergeCell ref="B9:C9"/>
    <mergeCell ref="B10:C10"/>
    <mergeCell ref="B7:C7"/>
    <mergeCell ref="B8:C8"/>
    <mergeCell ref="A1:H1"/>
    <mergeCell ref="A2:H2"/>
    <mergeCell ref="B5:C5"/>
    <mergeCell ref="B6:C6"/>
    <mergeCell ref="A3:C3"/>
    <mergeCell ref="F3:H3"/>
    <mergeCell ref="A34:H34"/>
    <mergeCell ref="A35:H35"/>
    <mergeCell ref="E46:H46"/>
    <mergeCell ref="E47:H47"/>
    <mergeCell ref="E48:H48"/>
    <mergeCell ref="B41:H41"/>
    <mergeCell ref="B42:H42"/>
    <mergeCell ref="A66:H66"/>
    <mergeCell ref="A38:H38"/>
    <mergeCell ref="A60:H60"/>
    <mergeCell ref="B55:H55"/>
    <mergeCell ref="B56:H56"/>
    <mergeCell ref="B57:H57"/>
    <mergeCell ref="B58:H58"/>
    <mergeCell ref="B43:H43"/>
    <mergeCell ref="E49:H49"/>
    <mergeCell ref="E50:H50"/>
    <mergeCell ref="A52:C52"/>
    <mergeCell ref="A53:H53"/>
    <mergeCell ref="B54:H54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2023-09-28T18:15:19Z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2023-01-06T18:26:15Z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29732a3b-6942-4ea2-bf49-5da6a6371b0a</vt:lpwstr>
  </property>
  <property fmtid="{D5CDD505-2E9C-101B-9397-08002B2CF9AE}" pid="8" name="MSIP_Label_638202f9-8d41-4950-b014-f183e397b746_ContentBits">
    <vt:lpwstr>0</vt:lpwstr>
  </property>
</Properties>
</file>