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_ORSP\02_Resources\01_ORSP\01_Templates and Forms\01_Budget Templates\FY25_uploaded to web 081924jb\"/>
    </mc:Choice>
  </mc:AlternateContent>
  <xr:revisionPtr revIDLastSave="0" documentId="13_ncr:1_{90F658E9-7BD6-4C7A-99AF-C38747C6412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udget Notes" sheetId="8" state="hidden" r:id="rId1"/>
    <sheet name="Year 1" sheetId="1" r:id="rId2"/>
    <sheet name="Year 2" sheetId="9" r:id="rId3"/>
    <sheet name="Year 3" sheetId="3" r:id="rId4"/>
    <sheet name="Year 4" sheetId="4" r:id="rId5"/>
    <sheet name="Year 5" sheetId="5" r:id="rId6"/>
    <sheet name="Composite" sheetId="6" r:id="rId7"/>
  </sheets>
  <definedNames>
    <definedName name="_xlnm._FilterDatabase" localSheetId="6" hidden="1">Composite!$A$1:$I$61</definedName>
    <definedName name="_xlnm._FilterDatabase" localSheetId="5" hidden="1">'Year 5'!$A$1:$I$61</definedName>
    <definedName name="_xlnm.Print_Area" localSheetId="6">Composite!$A$1:$J$66</definedName>
    <definedName name="_xlnm.Print_Area" localSheetId="1">'Year 1'!$A$1:$J$66</definedName>
    <definedName name="_xlnm.Print_Area" localSheetId="2">'Year 2'!$A$1:$J$66</definedName>
    <definedName name="_xlnm.Print_Area" localSheetId="3">'Year 3'!$A$1:$J$66</definedName>
    <definedName name="_xlnm.Print_Area" localSheetId="4">'Year 4'!$A$1:$J$66</definedName>
    <definedName name="_xlnm.Print_Area" localSheetId="5">'Year 5'!$A$1:$J$66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6" l="1"/>
  <c r="F48" i="6"/>
  <c r="F49" i="6"/>
  <c r="F50" i="6"/>
  <c r="F51" i="6"/>
  <c r="C51" i="3"/>
  <c r="C51" i="4" s="1"/>
  <c r="C51" i="5" s="1"/>
  <c r="C51" i="6" s="1"/>
  <c r="C50" i="3"/>
  <c r="C50" i="4" s="1"/>
  <c r="C50" i="5" s="1"/>
  <c r="C50" i="6" s="1"/>
  <c r="C49" i="3"/>
  <c r="C49" i="4" s="1"/>
  <c r="C49" i="5" s="1"/>
  <c r="C49" i="6" s="1"/>
  <c r="C48" i="3"/>
  <c r="C47" i="3"/>
  <c r="C47" i="4" s="1"/>
  <c r="I47" i="1"/>
  <c r="I47" i="9" s="1"/>
  <c r="C47" i="9"/>
  <c r="C48" i="9"/>
  <c r="C49" i="9"/>
  <c r="C50" i="9"/>
  <c r="C51" i="9"/>
  <c r="C48" i="4"/>
  <c r="C48" i="5" s="1"/>
  <c r="C48" i="6" s="1"/>
  <c r="I51" i="1"/>
  <c r="I51" i="9" s="1"/>
  <c r="I51" i="3" s="1"/>
  <c r="I48" i="1"/>
  <c r="I48" i="9" s="1"/>
  <c r="I48" i="3" s="1"/>
  <c r="I49" i="1"/>
  <c r="I49" i="9" s="1"/>
  <c r="I49" i="3" s="1"/>
  <c r="I50" i="1"/>
  <c r="I50" i="9" s="1"/>
  <c r="I50" i="3" s="1"/>
  <c r="F65" i="1"/>
  <c r="I12" i="9"/>
  <c r="D6" i="9"/>
  <c r="D7" i="9"/>
  <c r="D8" i="9"/>
  <c r="D9" i="9"/>
  <c r="D10" i="9"/>
  <c r="D5" i="9"/>
  <c r="D13" i="9"/>
  <c r="D14" i="9"/>
  <c r="D15" i="9"/>
  <c r="D12" i="9"/>
  <c r="D20" i="9"/>
  <c r="D19" i="9"/>
  <c r="E15" i="1"/>
  <c r="E13" i="1"/>
  <c r="E14" i="1"/>
  <c r="E12" i="1"/>
  <c r="E7" i="1"/>
  <c r="E8" i="1"/>
  <c r="E9" i="1"/>
  <c r="E10" i="1"/>
  <c r="E5" i="1"/>
  <c r="E6" i="1"/>
  <c r="E20" i="1"/>
  <c r="E19" i="1"/>
  <c r="D20" i="3"/>
  <c r="D20" i="4"/>
  <c r="D20" i="5"/>
  <c r="D19" i="3"/>
  <c r="D19" i="4"/>
  <c r="D19" i="5"/>
  <c r="D13" i="3"/>
  <c r="D13" i="4"/>
  <c r="D13" i="5"/>
  <c r="D14" i="3"/>
  <c r="D14" i="4"/>
  <c r="D14" i="5"/>
  <c r="D15" i="3"/>
  <c r="D15" i="4"/>
  <c r="D15" i="5"/>
  <c r="D12" i="3"/>
  <c r="D12" i="4"/>
  <c r="D12" i="5"/>
  <c r="D6" i="3"/>
  <c r="D6" i="4"/>
  <c r="D6" i="5"/>
  <c r="D7" i="3"/>
  <c r="D7" i="4"/>
  <c r="D7" i="5"/>
  <c r="D8" i="3"/>
  <c r="D8" i="4"/>
  <c r="D8" i="5"/>
  <c r="D9" i="3"/>
  <c r="D9" i="4"/>
  <c r="D9" i="5"/>
  <c r="D10" i="3"/>
  <c r="D10" i="4"/>
  <c r="D10" i="5"/>
  <c r="D5" i="3"/>
  <c r="D5" i="4"/>
  <c r="D5" i="5"/>
  <c r="J5" i="4"/>
  <c r="J16" i="4" s="1"/>
  <c r="J6" i="4"/>
  <c r="J7" i="4"/>
  <c r="J8" i="4"/>
  <c r="J9" i="4"/>
  <c r="J10" i="4"/>
  <c r="A29" i="9"/>
  <c r="A29" i="3"/>
  <c r="A29" i="4"/>
  <c r="E5" i="9"/>
  <c r="I5" i="9"/>
  <c r="E6" i="9"/>
  <c r="I6" i="9"/>
  <c r="E7" i="9"/>
  <c r="I7" i="9"/>
  <c r="E8" i="9"/>
  <c r="I8" i="9"/>
  <c r="E9" i="9"/>
  <c r="I9" i="9"/>
  <c r="E10" i="9"/>
  <c r="I10" i="9"/>
  <c r="E13" i="9"/>
  <c r="I13" i="9"/>
  <c r="E14" i="9"/>
  <c r="I14" i="9"/>
  <c r="E15" i="9"/>
  <c r="I15" i="9"/>
  <c r="I16" i="9"/>
  <c r="E19" i="9"/>
  <c r="I19" i="9"/>
  <c r="E20" i="9"/>
  <c r="I20" i="9"/>
  <c r="I29" i="9"/>
  <c r="I27" i="9"/>
  <c r="I28" i="9"/>
  <c r="I30" i="9"/>
  <c r="E5" i="3"/>
  <c r="I5" i="3"/>
  <c r="E6" i="3"/>
  <c r="I6" i="3"/>
  <c r="E7" i="3"/>
  <c r="I7" i="3"/>
  <c r="E8" i="3"/>
  <c r="I8" i="3"/>
  <c r="E9" i="3"/>
  <c r="I9" i="3"/>
  <c r="E10" i="3"/>
  <c r="I10" i="3"/>
  <c r="I12" i="3"/>
  <c r="E13" i="3"/>
  <c r="I13" i="3"/>
  <c r="E14" i="3"/>
  <c r="I14" i="3"/>
  <c r="E15" i="3"/>
  <c r="I15" i="3"/>
  <c r="I16" i="3"/>
  <c r="E19" i="3"/>
  <c r="I19" i="3"/>
  <c r="E20" i="3"/>
  <c r="I20" i="3"/>
  <c r="I29" i="3"/>
  <c r="I27" i="3"/>
  <c r="I28" i="3"/>
  <c r="I30" i="3"/>
  <c r="E5" i="4"/>
  <c r="I5" i="4"/>
  <c r="E6" i="4"/>
  <c r="I6" i="4"/>
  <c r="E7" i="4"/>
  <c r="I7" i="4"/>
  <c r="E8" i="4"/>
  <c r="I8" i="4"/>
  <c r="E9" i="4"/>
  <c r="I9" i="4"/>
  <c r="E10" i="4"/>
  <c r="I10" i="4"/>
  <c r="I12" i="4"/>
  <c r="E13" i="4"/>
  <c r="I13" i="4"/>
  <c r="E14" i="4"/>
  <c r="I14" i="4"/>
  <c r="E15" i="4"/>
  <c r="I15" i="4"/>
  <c r="I16" i="4"/>
  <c r="E19" i="4"/>
  <c r="I19" i="4"/>
  <c r="E20" i="4"/>
  <c r="I20" i="4"/>
  <c r="I29" i="4"/>
  <c r="I27" i="4"/>
  <c r="I28" i="4"/>
  <c r="I30" i="4"/>
  <c r="E5" i="5"/>
  <c r="I5" i="5"/>
  <c r="E6" i="5"/>
  <c r="I6" i="5"/>
  <c r="E7" i="5"/>
  <c r="I7" i="5"/>
  <c r="E8" i="5"/>
  <c r="I8" i="5"/>
  <c r="E9" i="5"/>
  <c r="I9" i="5"/>
  <c r="E10" i="5"/>
  <c r="I10" i="5"/>
  <c r="I12" i="5"/>
  <c r="E13" i="5"/>
  <c r="I13" i="5"/>
  <c r="E14" i="5"/>
  <c r="I14" i="5"/>
  <c r="E15" i="5"/>
  <c r="I15" i="5"/>
  <c r="I16" i="5"/>
  <c r="E19" i="5"/>
  <c r="I19" i="5"/>
  <c r="E20" i="5"/>
  <c r="I20" i="5"/>
  <c r="A29" i="5"/>
  <c r="I29" i="5"/>
  <c r="I27" i="5"/>
  <c r="I28" i="5"/>
  <c r="I30" i="5"/>
  <c r="I5" i="1"/>
  <c r="I13" i="1"/>
  <c r="I6" i="1"/>
  <c r="I7" i="1"/>
  <c r="I8" i="1"/>
  <c r="I9" i="1"/>
  <c r="I10" i="1"/>
  <c r="I14" i="1"/>
  <c r="I15" i="1"/>
  <c r="I12" i="1"/>
  <c r="I16" i="1"/>
  <c r="I19" i="1"/>
  <c r="I20" i="1"/>
  <c r="E18" i="1"/>
  <c r="I18" i="1"/>
  <c r="I29" i="1"/>
  <c r="I27" i="1"/>
  <c r="I28" i="1"/>
  <c r="I30" i="1"/>
  <c r="J5" i="9"/>
  <c r="J6" i="9"/>
  <c r="J7" i="9"/>
  <c r="J8" i="9"/>
  <c r="J9" i="9"/>
  <c r="J10" i="9"/>
  <c r="J16" i="9"/>
  <c r="J29" i="9"/>
  <c r="J28" i="9"/>
  <c r="J30" i="9"/>
  <c r="J5" i="3"/>
  <c r="J6" i="3"/>
  <c r="J7" i="3"/>
  <c r="J8" i="3"/>
  <c r="J9" i="3"/>
  <c r="J10" i="3"/>
  <c r="J16" i="3"/>
  <c r="J29" i="3"/>
  <c r="J28" i="3"/>
  <c r="J30" i="3"/>
  <c r="J5" i="5"/>
  <c r="J6" i="5"/>
  <c r="J7" i="5"/>
  <c r="J8" i="5"/>
  <c r="J9" i="5"/>
  <c r="J10" i="5"/>
  <c r="J16" i="5"/>
  <c r="J29" i="5"/>
  <c r="J28" i="5"/>
  <c r="J30" i="5"/>
  <c r="J5" i="1"/>
  <c r="J6" i="1"/>
  <c r="J7" i="1"/>
  <c r="J8" i="1"/>
  <c r="J9" i="1"/>
  <c r="J10" i="1"/>
  <c r="J16" i="1"/>
  <c r="J29" i="1"/>
  <c r="J28" i="1"/>
  <c r="J30" i="1"/>
  <c r="I30" i="6"/>
  <c r="I28" i="6"/>
  <c r="J2" i="1"/>
  <c r="G2" i="9"/>
  <c r="J2" i="9"/>
  <c r="G2" i="3"/>
  <c r="J2" i="3"/>
  <c r="G2" i="4"/>
  <c r="J2" i="4"/>
  <c r="G2" i="5"/>
  <c r="J2" i="5"/>
  <c r="J35" i="5"/>
  <c r="I35" i="5"/>
  <c r="L60" i="1"/>
  <c r="L59" i="9"/>
  <c r="L60" i="9"/>
  <c r="L59" i="3"/>
  <c r="L60" i="3"/>
  <c r="L59" i="4"/>
  <c r="L60" i="4"/>
  <c r="L59" i="5"/>
  <c r="M60" i="1"/>
  <c r="M59" i="9"/>
  <c r="M60" i="9"/>
  <c r="M59" i="3"/>
  <c r="M60" i="3"/>
  <c r="M59" i="4"/>
  <c r="M60" i="4"/>
  <c r="M59" i="5"/>
  <c r="M60" i="5"/>
  <c r="L60" i="5"/>
  <c r="I33" i="6"/>
  <c r="J33" i="6"/>
  <c r="I34" i="6"/>
  <c r="J34" i="6"/>
  <c r="J32" i="6"/>
  <c r="I32" i="6"/>
  <c r="J35" i="1"/>
  <c r="J35" i="9"/>
  <c r="J35" i="3"/>
  <c r="J35" i="4"/>
  <c r="J35" i="6"/>
  <c r="I35" i="1"/>
  <c r="I35" i="9"/>
  <c r="I35" i="3"/>
  <c r="I35" i="4"/>
  <c r="I35" i="6"/>
  <c r="E18" i="9"/>
  <c r="I18" i="9"/>
  <c r="I25" i="9"/>
  <c r="I21" i="9"/>
  <c r="I22" i="9"/>
  <c r="I23" i="9"/>
  <c r="I24" i="9"/>
  <c r="I26" i="9"/>
  <c r="I39" i="9"/>
  <c r="I41" i="9"/>
  <c r="I45" i="9"/>
  <c r="I61" i="9"/>
  <c r="E18" i="3"/>
  <c r="I18" i="3"/>
  <c r="I25" i="3"/>
  <c r="I21" i="3"/>
  <c r="I22" i="3"/>
  <c r="I23" i="3"/>
  <c r="I24" i="3"/>
  <c r="I26" i="3"/>
  <c r="I39" i="3"/>
  <c r="I41" i="3"/>
  <c r="I45" i="3"/>
  <c r="I61" i="3"/>
  <c r="E18" i="4"/>
  <c r="I18" i="4"/>
  <c r="I25" i="4"/>
  <c r="I21" i="4"/>
  <c r="I22" i="4"/>
  <c r="I23" i="4"/>
  <c r="I24" i="4"/>
  <c r="I26" i="4"/>
  <c r="I39" i="4"/>
  <c r="I41" i="4"/>
  <c r="I45" i="4"/>
  <c r="I61" i="4"/>
  <c r="E18" i="5"/>
  <c r="I18" i="5"/>
  <c r="I25" i="5"/>
  <c r="I21" i="5"/>
  <c r="I22" i="5"/>
  <c r="I23" i="5"/>
  <c r="I24" i="5"/>
  <c r="I26" i="5"/>
  <c r="I39" i="5"/>
  <c r="I41" i="5"/>
  <c r="I45" i="5"/>
  <c r="I61" i="5"/>
  <c r="I25" i="1"/>
  <c r="I21" i="1"/>
  <c r="I22" i="1"/>
  <c r="I23" i="1"/>
  <c r="I24" i="1"/>
  <c r="I26" i="1"/>
  <c r="I39" i="1"/>
  <c r="I41" i="1"/>
  <c r="I45" i="1"/>
  <c r="I61" i="1"/>
  <c r="J27" i="5"/>
  <c r="J39" i="5"/>
  <c r="J45" i="5"/>
  <c r="J53" i="5"/>
  <c r="J62" i="5" s="1"/>
  <c r="F65" i="5" s="1"/>
  <c r="G65" i="5" s="1"/>
  <c r="J65" i="5" s="1"/>
  <c r="J61" i="5"/>
  <c r="J27" i="4"/>
  <c r="J39" i="4"/>
  <c r="J45" i="4"/>
  <c r="J53" i="4"/>
  <c r="J61" i="4"/>
  <c r="J27" i="3"/>
  <c r="J39" i="3"/>
  <c r="J45" i="3"/>
  <c r="J53" i="3"/>
  <c r="J62" i="3" s="1"/>
  <c r="F65" i="3" s="1"/>
  <c r="G65" i="3" s="1"/>
  <c r="J65" i="3" s="1"/>
  <c r="J66" i="3" s="1"/>
  <c r="J61" i="3"/>
  <c r="J27" i="9"/>
  <c r="J39" i="9"/>
  <c r="J45" i="9"/>
  <c r="J53" i="9"/>
  <c r="J62" i="9" s="1"/>
  <c r="F65" i="9" s="1"/>
  <c r="G65" i="9" s="1"/>
  <c r="J65" i="9" s="1"/>
  <c r="J66" i="9" s="1"/>
  <c r="J61" i="9"/>
  <c r="E64" i="9"/>
  <c r="J27" i="1"/>
  <c r="J39" i="1"/>
  <c r="J45" i="1"/>
  <c r="J53" i="1"/>
  <c r="J61" i="1"/>
  <c r="J62" i="1"/>
  <c r="G2" i="6"/>
  <c r="J2" i="6"/>
  <c r="E65" i="3"/>
  <c r="E65" i="4"/>
  <c r="E65" i="5"/>
  <c r="E65" i="6"/>
  <c r="E65" i="9"/>
  <c r="I27" i="6"/>
  <c r="I19" i="6"/>
  <c r="J19" i="6"/>
  <c r="B19" i="6"/>
  <c r="E64" i="6"/>
  <c r="E64" i="5"/>
  <c r="J5" i="6"/>
  <c r="J6" i="6"/>
  <c r="J7" i="6"/>
  <c r="J8" i="6"/>
  <c r="J9" i="6"/>
  <c r="J10" i="6"/>
  <c r="J12" i="6"/>
  <c r="J13" i="6"/>
  <c r="J14" i="6"/>
  <c r="J15" i="6"/>
  <c r="J18" i="6"/>
  <c r="J20" i="6"/>
  <c r="J21" i="6"/>
  <c r="J22" i="6"/>
  <c r="J23" i="6"/>
  <c r="J24" i="6"/>
  <c r="J25" i="6"/>
  <c r="J26" i="6"/>
  <c r="J27" i="6"/>
  <c r="J37" i="6"/>
  <c r="J38" i="6"/>
  <c r="J39" i="6"/>
  <c r="J41" i="6"/>
  <c r="J42" i="6"/>
  <c r="J43" i="6"/>
  <c r="J44" i="6"/>
  <c r="J45" i="6"/>
  <c r="J47" i="6"/>
  <c r="J48" i="6"/>
  <c r="J49" i="6"/>
  <c r="J50" i="6"/>
  <c r="J51" i="6"/>
  <c r="J52" i="6"/>
  <c r="J55" i="6"/>
  <c r="J56" i="6"/>
  <c r="J57" i="6"/>
  <c r="J58" i="6"/>
  <c r="J59" i="6"/>
  <c r="J60" i="6"/>
  <c r="J61" i="6"/>
  <c r="I61" i="6"/>
  <c r="I45" i="6"/>
  <c r="I39" i="6"/>
  <c r="I29" i="6"/>
  <c r="I16" i="6"/>
  <c r="I12" i="6"/>
  <c r="I6" i="6"/>
  <c r="I7" i="6"/>
  <c r="I8" i="6"/>
  <c r="I9" i="6"/>
  <c r="I10" i="6"/>
  <c r="I5" i="6"/>
  <c r="I18" i="6"/>
  <c r="J67" i="9"/>
  <c r="J67" i="3"/>
  <c r="J67" i="4"/>
  <c r="J67" i="5"/>
  <c r="E64" i="4"/>
  <c r="E64" i="3"/>
  <c r="I42" i="6"/>
  <c r="I43" i="6"/>
  <c r="I44" i="6"/>
  <c r="I41" i="6"/>
  <c r="B5" i="9"/>
  <c r="B5" i="4"/>
  <c r="A1" i="9"/>
  <c r="A1" i="6"/>
  <c r="A1" i="5"/>
  <c r="A1" i="4"/>
  <c r="A1" i="3"/>
  <c r="A2" i="9"/>
  <c r="A2" i="6"/>
  <c r="A2" i="5"/>
  <c r="A2" i="4"/>
  <c r="A2" i="3"/>
  <c r="I56" i="6"/>
  <c r="I57" i="6"/>
  <c r="I58" i="6"/>
  <c r="I59" i="6"/>
  <c r="I60" i="6"/>
  <c r="I55" i="6"/>
  <c r="B20" i="6"/>
  <c r="B21" i="6"/>
  <c r="B22" i="6"/>
  <c r="B23" i="6"/>
  <c r="B24" i="6"/>
  <c r="B25" i="6"/>
  <c r="B26" i="6"/>
  <c r="B18" i="6"/>
  <c r="I38" i="6"/>
  <c r="I37" i="6"/>
  <c r="B6" i="9"/>
  <c r="B7" i="9"/>
  <c r="B8" i="9"/>
  <c r="B9" i="9"/>
  <c r="B10" i="9"/>
  <c r="B15" i="9"/>
  <c r="B14" i="9"/>
  <c r="B13" i="9"/>
  <c r="B12" i="9"/>
  <c r="I24" i="6"/>
  <c r="I22" i="6"/>
  <c r="B10" i="6"/>
  <c r="B9" i="6"/>
  <c r="B12" i="3"/>
  <c r="B10" i="5"/>
  <c r="B9" i="5"/>
  <c r="B8" i="5"/>
  <c r="B7" i="5"/>
  <c r="B6" i="5"/>
  <c r="B5" i="5"/>
  <c r="B10" i="4"/>
  <c r="B9" i="4"/>
  <c r="B8" i="4"/>
  <c r="B7" i="4"/>
  <c r="B6" i="4"/>
  <c r="B10" i="3"/>
  <c r="B9" i="3"/>
  <c r="B8" i="3"/>
  <c r="B7" i="3"/>
  <c r="B6" i="3"/>
  <c r="B5" i="3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8" i="6"/>
  <c r="B7" i="6"/>
  <c r="B6" i="6"/>
  <c r="B5" i="6"/>
  <c r="B15" i="5"/>
  <c r="B14" i="5"/>
  <c r="B13" i="5"/>
  <c r="B12" i="5"/>
  <c r="B15" i="4"/>
  <c r="B14" i="4"/>
  <c r="B13" i="4"/>
  <c r="B12" i="4"/>
  <c r="B15" i="3"/>
  <c r="B14" i="3"/>
  <c r="B13" i="3"/>
  <c r="I25" i="6"/>
  <c r="I23" i="6"/>
  <c r="I26" i="6"/>
  <c r="I21" i="6"/>
  <c r="I20" i="6"/>
  <c r="E12" i="4"/>
  <c r="E12" i="9"/>
  <c r="E12" i="3"/>
  <c r="E12" i="5"/>
  <c r="I15" i="6"/>
  <c r="I14" i="6"/>
  <c r="I13" i="6"/>
  <c r="G65" i="1"/>
  <c r="J65" i="1" s="1"/>
  <c r="J66" i="1" s="1"/>
  <c r="I51" i="5" l="1"/>
  <c r="I51" i="4"/>
  <c r="I50" i="5"/>
  <c r="I50" i="4"/>
  <c r="I49" i="5"/>
  <c r="I49" i="4"/>
  <c r="I48" i="5"/>
  <c r="I48" i="4"/>
  <c r="I52" i="9"/>
  <c r="I53" i="9" s="1"/>
  <c r="I47" i="3"/>
  <c r="C47" i="5"/>
  <c r="C47" i="6" s="1"/>
  <c r="I52" i="1"/>
  <c r="I53" i="1" s="1"/>
  <c r="J53" i="6"/>
  <c r="J16" i="6"/>
  <c r="J29" i="4"/>
  <c r="J28" i="4"/>
  <c r="J28" i="6" s="1"/>
  <c r="J66" i="5"/>
  <c r="I52" i="3" l="1"/>
  <c r="I47" i="4"/>
  <c r="I52" i="4" s="1"/>
  <c r="I47" i="5"/>
  <c r="I52" i="5" s="1"/>
  <c r="I51" i="6"/>
  <c r="I49" i="6"/>
  <c r="I62" i="1"/>
  <c r="J29" i="6"/>
  <c r="J30" i="4"/>
  <c r="I48" i="6" l="1"/>
  <c r="I50" i="6"/>
  <c r="I62" i="9"/>
  <c r="F64" i="9" s="1"/>
  <c r="G64" i="9" s="1"/>
  <c r="I65" i="9" s="1"/>
  <c r="I66" i="9" s="1"/>
  <c r="I53" i="3"/>
  <c r="I62" i="3" s="1"/>
  <c r="F64" i="3" s="1"/>
  <c r="G64" i="3" s="1"/>
  <c r="I65" i="3" s="1"/>
  <c r="I66" i="3" s="1"/>
  <c r="F64" i="1"/>
  <c r="J62" i="4"/>
  <c r="J30" i="6"/>
  <c r="I53" i="4" l="1"/>
  <c r="G64" i="1"/>
  <c r="J62" i="6"/>
  <c r="F65" i="4"/>
  <c r="I62" i="4" l="1"/>
  <c r="I53" i="5"/>
  <c r="I47" i="6"/>
  <c r="I65" i="1"/>
  <c r="F65" i="6"/>
  <c r="G65" i="4"/>
  <c r="I52" i="6" l="1"/>
  <c r="I62" i="5"/>
  <c r="F64" i="5" s="1"/>
  <c r="G64" i="5" s="1"/>
  <c r="I65" i="5" s="1"/>
  <c r="I66" i="5" s="1"/>
  <c r="I53" i="6"/>
  <c r="I66" i="1"/>
  <c r="F64" i="4"/>
  <c r="J65" i="4"/>
  <c r="G65" i="6"/>
  <c r="I62" i="6" l="1"/>
  <c r="G64" i="4"/>
  <c r="F64" i="6"/>
  <c r="J66" i="4"/>
  <c r="J66" i="6" s="1"/>
  <c r="J65" i="6"/>
  <c r="I65" i="4" l="1"/>
  <c r="G64" i="6"/>
  <c r="I66" i="4" l="1"/>
  <c r="I66" i="6" s="1"/>
  <c r="I65" i="6"/>
</calcChain>
</file>

<file path=xl/sharedStrings.xml><?xml version="1.0" encoding="utf-8"?>
<sst xmlns="http://schemas.openxmlformats.org/spreadsheetml/2006/main" count="615" uniqueCount="105">
  <si>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</si>
  <si>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</si>
  <si>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</si>
  <si>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</si>
  <si>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</si>
  <si>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</si>
  <si>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</si>
  <si>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t>(</t>
  </si>
  <si>
    <t>PARTICIPANT SUPPORT COSTS</t>
  </si>
  <si>
    <t>TRAVEL</t>
  </si>
  <si>
    <t>SUBSISTENCE</t>
  </si>
  <si>
    <t>OTHER</t>
  </si>
  <si>
    <t>TOTAL DIRECT COSTS</t>
  </si>
  <si>
    <t>MATERIALS AND SUPPLIES</t>
  </si>
  <si>
    <t>PUBLICATIONS COSTS/DOCUMENTATION/DISSEMINATION</t>
  </si>
  <si>
    <t>CONSULTANT SERVICES</t>
  </si>
  <si>
    <t>COMPUTER (ADPE) SERVICES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</si>
  <si>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</si>
  <si>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</si>
  <si>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</si>
  <si>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</si>
  <si>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</si>
  <si>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</si>
  <si>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</si>
  <si>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</si>
  <si>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</si>
  <si>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Funds Requested</t>
  </si>
  <si>
    <t>TOTAL PARTICIPANT SUPPORT COSTS</t>
  </si>
  <si>
    <t>6)</t>
  </si>
  <si>
    <t>TOTAL SUBCONTRACTS/SUBAWARDS</t>
  </si>
  <si>
    <t>SUBAWARDS/SUBCONTRACTS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</si>
  <si>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</si>
  <si>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</si>
  <si>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</si>
  <si>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</si>
  <si>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</si>
  <si>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</si>
  <si>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</si>
  <si>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amounts over the first $25,000 of each subcontract</t>
  </si>
  <si>
    <t>Base (MTDC)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</si>
  <si>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</si>
  <si>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</si>
  <si>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</si>
  <si>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</si>
  <si>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</si>
  <si>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</si>
  <si>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</si>
  <si>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Office of Research and Sponsored Programs</t>
  </si>
  <si>
    <t>n</t>
  </si>
  <si>
    <t>)  SECRETARIAL - CLERICAL (If charged directly)</t>
  </si>
  <si>
    <t xml:space="preserve">)  OTHER </t>
  </si>
  <si>
    <t>UL Lafayette</t>
  </si>
  <si>
    <t>This worksheet is designed as a tool to assist UL Lafayette researchers in developing budgets for externally sponsored research projects.  Individuals utilizing this worksheet should be aware of the following:</t>
  </si>
  <si>
    <t>The Composite budget will be calculated automatically as the information for each individual budget year is inputted into the corresponding worksheet.</t>
  </si>
  <si>
    <t xml:space="preserve">In the Senior Personnel section, the user should input the current salary in the worksheet for Year 1 for each individual in either the section for 9 month or 12 month employees (depending on each individual's status).  The monthly rate will be calculated automatically.  </t>
  </si>
  <si>
    <t xml:space="preserve">The spreadsheet will automatically calculate a 4% increase per year beginning in Year 2 for each individual in the senior personnel section.  </t>
  </si>
  <si>
    <t>This budget worksheet can accommodate a budget for a project up to 5 years in length.  For a project less than 5 years in length, simply complete the budget worksheets for the appropriate number of years and leave the remaining  worksheets blank.  Example:  For a three year project, complete worksheets for Year 1, Year 2, Year 3.  Do not input information into the worksheets for Year 4 &amp; Year 5.   If you attempt to delete the worksheets that are unused, the composite worksheet will display errors and will not calculate correctly.</t>
  </si>
  <si>
    <t>Budget Template: 26% MTDC</t>
  </si>
  <si>
    <r>
      <t xml:space="preserve">OTHER PERSONNEL </t>
    </r>
    <r>
      <rPr>
        <i/>
        <sz val="7"/>
        <rFont val="Arial"/>
        <family val="2"/>
      </rPr>
      <t>(SHOW QUANTITY IN PARENTHESES)</t>
    </r>
  </si>
  <si>
    <t>CAL       
%</t>
  </si>
  <si>
    <t>ACAD  
%</t>
  </si>
  <si>
    <t>FRINGE BENEFITS</t>
  </si>
  <si>
    <t xml:space="preserve">TOTAL FACILITIES &amp; ADMINISTRATIVE (F&amp;A) COSTS </t>
  </si>
  <si>
    <t xml:space="preserve">TOTAL DIRECT AND F&amp;A COSTS </t>
  </si>
  <si>
    <t>F&amp;A Cost</t>
  </si>
  <si>
    <r>
      <t>DOMESTIC (</t>
    </r>
    <r>
      <rPr>
        <sz val="5"/>
        <rFont val="Arial"/>
        <family val="2"/>
      </rPr>
      <t>The 50 United States, District of Columbia, Puerto Rico, the US Virgin Islands, American Samoa, Guam and Saipan.)</t>
    </r>
  </si>
  <si>
    <r>
      <t xml:space="preserve">FOREIGN </t>
    </r>
    <r>
      <rPr>
        <sz val="5"/>
        <rFont val="Arial"/>
        <family val="2"/>
      </rPr>
      <t xml:space="preserve">(All travel to destinations </t>
    </r>
    <r>
      <rPr>
        <b/>
        <sz val="5"/>
        <rFont val="Arial"/>
        <family val="2"/>
      </rPr>
      <t>outside of</t>
    </r>
    <r>
      <rPr>
        <sz val="5"/>
        <rFont val="Arial"/>
        <family val="2"/>
      </rPr>
      <t xml:space="preserve"> the 50 United States, District of Columbia, Puerto Rico, the US Virgin Islands, American Samoa, Guam and Saipan.)</t>
    </r>
  </si>
  <si>
    <t xml:space="preserve">TUITION </t>
  </si>
  <si>
    <t xml:space="preserve">PRINCIPAL INVESTIGATOR:  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</si>
  <si>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JUSTIFICATION PAGE)</t>
    </r>
  </si>
  <si>
    <r>
      <t xml:space="preserve">OTHER DIRECT COSTS </t>
    </r>
    <r>
      <rPr>
        <i/>
        <sz val="7"/>
        <rFont val="Arial"/>
        <family val="2"/>
      </rPr>
      <t>(ITEMIZE ON BUDGET JUSTIFICATION PAGE)</t>
    </r>
  </si>
  <si>
    <t>FACILITIES &amp; ADMINISTRATIVE (F&amp;A) COSTS</t>
  </si>
  <si>
    <t xml:space="preserve">SPONSOR: </t>
  </si>
  <si>
    <r>
      <t xml:space="preserve">FRINGE BENEFITS </t>
    </r>
    <r>
      <rPr>
        <i/>
        <sz val="7"/>
        <rFont val="Arial"/>
        <family val="2"/>
      </rPr>
      <t>for Sr. Personnel</t>
    </r>
  </si>
  <si>
    <t>TOTAL TRAVEL COSTS</t>
  </si>
  <si>
    <t>Note:  Permanent Equipment, Participant Support Costs, Subcontracts over $25,000, and Tuition are not included in the base for the indirect cost calculation.</t>
  </si>
  <si>
    <t xml:space="preserve">each x </t>
  </si>
  <si>
    <t>people</t>
  </si>
  <si>
    <t xml:space="preserve">    STIPENDS             </t>
  </si>
  <si>
    <t>TUITION</t>
  </si>
  <si>
    <t>TOTAL OTHER PERSONNEL</t>
  </si>
  <si>
    <t>TOTAL PERSONNEL &amp; FRINGE BENEFITS</t>
  </si>
  <si>
    <t>#1:</t>
  </si>
  <si>
    <t>#2:</t>
  </si>
  <si>
    <t>#3:</t>
  </si>
  <si>
    <t>#4:</t>
  </si>
  <si>
    <t>#5:</t>
  </si>
  <si>
    <t>Cost Share</t>
  </si>
  <si>
    <t>ID-Cost Share</t>
  </si>
  <si>
    <t>)  POST DOCTORAL FELLOWS</t>
  </si>
  <si>
    <t>)  NON-FACULTY RESEARCHERS</t>
  </si>
  <si>
    <t>)  GRADUATE STUDENTS: Doctoral-level GRA</t>
  </si>
  <si>
    <t>)  GRADUATE STUDENTS: Masters-level GRA</t>
  </si>
  <si>
    <t>)  GRADUATE STUDENTS: Hourly Rate</t>
  </si>
  <si>
    <t xml:space="preserve">to 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</si>
  <si>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</si>
  <si>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>* Each consecutive year includes an auto calculated 0.5% increase from the previous year.</t>
  </si>
  <si>
    <t>Fall</t>
  </si>
  <si>
    <t>Spring</t>
  </si>
  <si>
    <t>rev 8.19.24</t>
  </si>
  <si>
    <t>TOTAL PERSONNEL</t>
  </si>
  <si>
    <t>Project with start dates between July 1, 2024 and June 30, 2025</t>
  </si>
  <si>
    <t>* Each consecutive year includes an auto-calculated 5% increase from the previous year.</t>
  </si>
  <si>
    <t>Please contact your Pre-Award Specialist if formula changes need to be made.</t>
  </si>
  <si>
    <t>Total amount funds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</si>
</sst>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</numFmts>
  <fonts count="2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Wingdings"/>
      <charset val="2"/>
    </font>
    <font>
      <i/>
      <sz val="6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11"/>
      <color rgb="FFFF0000"/>
      <name val="Calibri"/>
      <family val="2"/>
    </font>
    <font>
      <sz val="7"/>
      <color rgb="FF0070C0"/>
      <name val="Arial"/>
      <family val="2"/>
    </font>
    <font>
      <sz val="7"/>
      <color rgb="FFFF0000"/>
      <name val="Arial"/>
      <family val="2"/>
    </font>
    <font>
      <b/>
      <i/>
      <sz val="7"/>
      <name val="Arial"/>
      <family val="2"/>
    </font>
    <font>
      <b/>
      <i/>
      <sz val="7"/>
      <color rgb="FF0070C0"/>
      <name val="Arial"/>
      <family val="2"/>
    </font>
    <font>
      <b/>
      <i/>
      <sz val="7"/>
      <color indexed="30"/>
      <name val="Arial"/>
      <family val="2"/>
    </font>
    <font>
      <sz val="6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inden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3" fontId="2" fillId="2" borderId="14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center"/>
    </xf>
    <xf numFmtId="3" fontId="2" fillId="2" borderId="14" xfId="0" applyNumberFormat="1" applyFont="1" applyFill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165" fontId="2" fillId="0" borderId="19" xfId="1" applyNumberFormat="1" applyFont="1" applyBorder="1" applyAlignment="1">
      <alignment horizontal="left" indent="1"/>
    </xf>
    <xf numFmtId="0" fontId="2" fillId="0" borderId="4" xfId="0" applyFont="1" applyBorder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2" xfId="0" applyFont="1" applyBorder="1" applyAlignment="1">
      <alignment horizontal="left"/>
    </xf>
    <xf numFmtId="0" fontId="2" fillId="2" borderId="23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5" xfId="0" applyFont="1" applyFill="1" applyBorder="1" applyAlignment="1">
      <alignment horizontal="left" indent="1"/>
    </xf>
    <xf numFmtId="0" fontId="2" fillId="0" borderId="2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left" indent="1"/>
    </xf>
    <xf numFmtId="165" fontId="2" fillId="2" borderId="24" xfId="1" applyNumberFormat="1" applyFont="1" applyFill="1" applyBorder="1" applyAlignment="1">
      <alignment horizontal="left" indent="1"/>
    </xf>
    <xf numFmtId="165" fontId="2" fillId="2" borderId="25" xfId="1" applyNumberFormat="1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0" borderId="19" xfId="1" applyNumberFormat="1" applyFont="1" applyBorder="1"/>
    <xf numFmtId="0" fontId="2" fillId="0" borderId="2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6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3" xfId="2" applyFont="1" applyBorder="1" applyAlignment="1">
      <alignment horizontal="left" indent="1"/>
    </xf>
    <xf numFmtId="9" fontId="2" fillId="0" borderId="21" xfId="2" applyFont="1" applyBorder="1" applyAlignment="1">
      <alignment horizontal="left" inden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2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2" fillId="2" borderId="3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/>
    <xf numFmtId="165" fontId="2" fillId="0" borderId="35" xfId="1" applyNumberFormat="1" applyFont="1" applyBorder="1" applyAlignment="1"/>
    <xf numFmtId="165" fontId="2" fillId="2" borderId="36" xfId="1" applyNumberFormat="1" applyFont="1" applyFill="1" applyBorder="1" applyAlignment="1"/>
    <xf numFmtId="165" fontId="2" fillId="0" borderId="37" xfId="1" applyNumberFormat="1" applyFont="1" applyBorder="1" applyAlignment="1"/>
    <xf numFmtId="0" fontId="10" fillId="0" borderId="0" xfId="0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165" fontId="2" fillId="0" borderId="38" xfId="1" applyNumberFormat="1" applyFont="1" applyBorder="1"/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5" fontId="2" fillId="0" borderId="38" xfId="1" applyNumberFormat="1" applyFont="1" applyBorder="1" applyAlignment="1">
      <alignment horizontal="left"/>
    </xf>
    <xf numFmtId="165" fontId="2" fillId="0" borderId="19" xfId="1" applyNumberFormat="1" applyFont="1" applyBorder="1" applyAlignment="1">
      <alignment horizontal="left"/>
    </xf>
    <xf numFmtId="165" fontId="2" fillId="0" borderId="23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2" fontId="2" fillId="0" borderId="37" xfId="0" applyNumberFormat="1" applyFont="1" applyBorder="1" applyAlignment="1">
      <alignment horizontal="right"/>
    </xf>
    <xf numFmtId="42" fontId="2" fillId="0" borderId="1" xfId="0" applyNumberFormat="1" applyFont="1" applyBorder="1"/>
    <xf numFmtId="165" fontId="2" fillId="0" borderId="23" xfId="1" applyNumberFormat="1" applyFont="1" applyBorder="1" applyAlignment="1" applyProtection="1">
      <alignment horizontal="left"/>
      <protection locked="0"/>
    </xf>
    <xf numFmtId="165" fontId="2" fillId="0" borderId="21" xfId="1" applyNumberFormat="1" applyFont="1" applyBorder="1" applyAlignment="1" applyProtection="1">
      <alignment horizontal="left"/>
      <protection locked="0"/>
    </xf>
    <xf numFmtId="0" fontId="11" fillId="0" borderId="29" xfId="0" applyFont="1" applyBorder="1" applyAlignment="1">
      <alignment horizontal="right"/>
    </xf>
    <xf numFmtId="9" fontId="2" fillId="0" borderId="26" xfId="2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2" fillId="0" borderId="23" xfId="2" applyFont="1" applyBorder="1" applyAlignment="1" applyProtection="1">
      <alignment horizontal="center"/>
      <protection locked="0"/>
    </xf>
    <xf numFmtId="9" fontId="2" fillId="0" borderId="21" xfId="2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65" fontId="2" fillId="0" borderId="19" xfId="1" applyNumberFormat="1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2" fontId="2" fillId="0" borderId="37" xfId="0" applyNumberFormat="1" applyFont="1" applyBorder="1" applyAlignment="1" applyProtection="1">
      <alignment horizontal="right"/>
      <protection locked="0"/>
    </xf>
    <xf numFmtId="42" fontId="2" fillId="0" borderId="36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Protection="1">
      <protection locked="0"/>
    </xf>
    <xf numFmtId="42" fontId="2" fillId="0" borderId="37" xfId="0" applyNumberFormat="1" applyFont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165" fontId="2" fillId="0" borderId="19" xfId="1" applyNumberFormat="1" applyFont="1" applyBorder="1" applyProtection="1">
      <protection locked="0"/>
    </xf>
    <xf numFmtId="165" fontId="2" fillId="0" borderId="23" xfId="1" applyNumberFormat="1" applyFont="1" applyBorder="1" applyAlignment="1" applyProtection="1">
      <alignment horizontal="left"/>
    </xf>
    <xf numFmtId="165" fontId="2" fillId="2" borderId="24" xfId="1" applyNumberFormat="1" applyFont="1" applyFill="1" applyBorder="1" applyAlignment="1" applyProtection="1">
      <alignment horizontal="left" indent="1"/>
    </xf>
    <xf numFmtId="165" fontId="2" fillId="0" borderId="16" xfId="1" applyNumberFormat="1" applyFont="1" applyBorder="1" applyAlignment="1"/>
    <xf numFmtId="0" fontId="17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42" fontId="2" fillId="0" borderId="1" xfId="0" applyNumberFormat="1" applyFont="1" applyBorder="1" applyAlignment="1" applyProtection="1">
      <alignment horizontal="left" indent="1"/>
      <protection locked="0"/>
    </xf>
    <xf numFmtId="165" fontId="2" fillId="0" borderId="1" xfId="1" applyNumberFormat="1" applyFont="1" applyFill="1" applyBorder="1" applyAlignment="1" applyProtection="1">
      <protection locked="0"/>
    </xf>
    <xf numFmtId="166" fontId="2" fillId="0" borderId="1" xfId="8" applyNumberFormat="1" applyFont="1" applyBorder="1" applyAlignment="1" applyProtection="1">
      <alignment horizontal="left" indent="1"/>
      <protection locked="0"/>
    </xf>
    <xf numFmtId="166" fontId="2" fillId="0" borderId="1" xfId="8" applyNumberFormat="1" applyFont="1" applyBorder="1" applyProtection="1">
      <protection locked="0"/>
    </xf>
    <xf numFmtId="3" fontId="2" fillId="0" borderId="37" xfId="0" applyNumberFormat="1" applyFont="1" applyBorder="1"/>
    <xf numFmtId="3" fontId="2" fillId="3" borderId="14" xfId="0" applyNumberFormat="1" applyFont="1" applyFill="1" applyBorder="1"/>
    <xf numFmtId="0" fontId="2" fillId="0" borderId="10" xfId="0" applyFont="1" applyBorder="1" applyAlignment="1">
      <alignment horizontal="left"/>
    </xf>
    <xf numFmtId="0" fontId="18" fillId="0" borderId="46" xfId="0" applyFont="1" applyBorder="1"/>
    <xf numFmtId="0" fontId="18" fillId="0" borderId="46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5" fontId="2" fillId="0" borderId="61" xfId="1" applyNumberFormat="1" applyFont="1" applyBorder="1" applyAlignment="1">
      <alignment horizontal="left"/>
    </xf>
    <xf numFmtId="9" fontId="2" fillId="0" borderId="62" xfId="2" applyFont="1" applyBorder="1" applyAlignment="1" applyProtection="1">
      <alignment horizontal="center"/>
      <protection locked="0"/>
    </xf>
    <xf numFmtId="0" fontId="2" fillId="2" borderId="63" xfId="0" applyFont="1" applyFill="1" applyBorder="1" applyAlignment="1">
      <alignment horizontal="left" indent="1"/>
    </xf>
    <xf numFmtId="0" fontId="2" fillId="2" borderId="64" xfId="0" applyFont="1" applyFill="1" applyBorder="1" applyAlignment="1">
      <alignment horizontal="left" indent="1"/>
    </xf>
    <xf numFmtId="165" fontId="2" fillId="0" borderId="39" xfId="1" applyNumberFormat="1" applyFont="1" applyBorder="1" applyAlignment="1"/>
    <xf numFmtId="0" fontId="2" fillId="0" borderId="10" xfId="0" applyFont="1" applyBorder="1" applyAlignment="1">
      <alignment horizontal="right"/>
    </xf>
    <xf numFmtId="1" fontId="2" fillId="0" borderId="46" xfId="0" applyNumberFormat="1" applyFont="1" applyBorder="1" applyAlignment="1" applyProtection="1">
      <alignment horizontal="center"/>
      <protection locked="0"/>
    </xf>
    <xf numFmtId="0" fontId="2" fillId="0" borderId="46" xfId="0" applyFont="1" applyBorder="1"/>
    <xf numFmtId="165" fontId="2" fillId="0" borderId="62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Protection="1"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center"/>
      <protection locked="0"/>
    </xf>
    <xf numFmtId="42" fontId="2" fillId="0" borderId="39" xfId="0" applyNumberFormat="1" applyFont="1" applyBorder="1" applyAlignment="1">
      <alignment horizontal="right"/>
    </xf>
    <xf numFmtId="165" fontId="2" fillId="4" borderId="42" xfId="1" applyNumberFormat="1" applyFont="1" applyFill="1" applyBorder="1" applyAlignment="1">
      <alignment horizontal="right"/>
    </xf>
    <xf numFmtId="165" fontId="2" fillId="0" borderId="60" xfId="1" applyNumberFormat="1" applyFont="1" applyBorder="1" applyAlignment="1">
      <alignment horizontal="left"/>
    </xf>
    <xf numFmtId="9" fontId="2" fillId="0" borderId="62" xfId="2" applyFont="1" applyBorder="1" applyAlignment="1">
      <alignment horizontal="left" indent="1"/>
    </xf>
    <xf numFmtId="165" fontId="2" fillId="4" borderId="42" xfId="1" applyNumberFormat="1" applyFont="1" applyFill="1" applyBorder="1" applyAlignment="1"/>
    <xf numFmtId="165" fontId="2" fillId="0" borderId="61" xfId="1" applyNumberFormat="1" applyFont="1" applyBorder="1" applyAlignment="1" applyProtection="1">
      <alignment horizontal="left"/>
      <protection locked="0"/>
    </xf>
    <xf numFmtId="1" fontId="2" fillId="0" borderId="46" xfId="0" applyNumberFormat="1" applyFont="1" applyBorder="1" applyAlignment="1">
      <alignment horizontal="left" indent="1"/>
    </xf>
    <xf numFmtId="165" fontId="2" fillId="0" borderId="62" xfId="1" applyNumberFormat="1" applyFont="1" applyBorder="1" applyAlignment="1">
      <alignment horizontal="left"/>
    </xf>
    <xf numFmtId="165" fontId="2" fillId="0" borderId="61" xfId="1" applyNumberFormat="1" applyFont="1" applyBorder="1" applyAlignment="1">
      <alignment horizontal="left" indent="1"/>
    </xf>
    <xf numFmtId="0" fontId="2" fillId="0" borderId="65" xfId="0" applyFont="1" applyBorder="1" applyAlignment="1">
      <alignment horizontal="left" indent="1"/>
    </xf>
    <xf numFmtId="0" fontId="2" fillId="0" borderId="63" xfId="0" applyFont="1" applyBorder="1" applyAlignment="1">
      <alignment horizontal="left" indent="1"/>
    </xf>
    <xf numFmtId="0" fontId="2" fillId="0" borderId="64" xfId="0" applyFont="1" applyBorder="1" applyAlignment="1">
      <alignment horizontal="left" indent="1"/>
    </xf>
    <xf numFmtId="9" fontId="2" fillId="0" borderId="1" xfId="0" applyNumberFormat="1" applyFont="1" applyBorder="1"/>
    <xf numFmtId="165" fontId="2" fillId="0" borderId="1" xfId="1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165" fontId="2" fillId="0" borderId="35" xfId="1" applyNumberFormat="1" applyFont="1" applyFill="1" applyBorder="1" applyAlignment="1"/>
    <xf numFmtId="42" fontId="5" fillId="5" borderId="42" xfId="0" applyNumberFormat="1" applyFont="1" applyFill="1" applyBorder="1"/>
    <xf numFmtId="0" fontId="19" fillId="0" borderId="1" xfId="0" applyFont="1" applyBorder="1" applyAlignment="1" applyProtection="1">
      <alignment horizontal="left" indent="1"/>
      <protection locked="0"/>
    </xf>
    <xf numFmtId="0" fontId="2" fillId="4" borderId="55" xfId="0" applyFont="1" applyFill="1" applyBorder="1" applyAlignment="1">
      <alignment horizontal="left" indent="1"/>
    </xf>
    <xf numFmtId="42" fontId="5" fillId="4" borderId="42" xfId="0" applyNumberFormat="1" applyFont="1" applyFill="1" applyBorder="1"/>
    <xf numFmtId="42" fontId="5" fillId="7" borderId="42" xfId="0" applyNumberFormat="1" applyFont="1" applyFill="1" applyBorder="1"/>
    <xf numFmtId="165" fontId="5" fillId="7" borderId="42" xfId="1" applyNumberFormat="1" applyFont="1" applyFill="1" applyBorder="1" applyAlignment="1"/>
    <xf numFmtId="0" fontId="2" fillId="7" borderId="55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 indent="1"/>
    </xf>
    <xf numFmtId="0" fontId="2" fillId="0" borderId="4" xfId="0" applyFont="1" applyBorder="1" applyProtection="1">
      <protection locked="0"/>
    </xf>
    <xf numFmtId="42" fontId="2" fillId="0" borderId="39" xfId="0" applyNumberFormat="1" applyFont="1" applyBorder="1"/>
    <xf numFmtId="165" fontId="2" fillId="0" borderId="35" xfId="1" applyNumberFormat="1" applyFont="1" applyBorder="1" applyAlignment="1" applyProtection="1"/>
    <xf numFmtId="165" fontId="2" fillId="0" borderId="16" xfId="1" applyNumberFormat="1" applyFont="1" applyFill="1" applyBorder="1" applyAlignment="1" applyProtection="1"/>
    <xf numFmtId="165" fontId="5" fillId="7" borderId="42" xfId="1" applyNumberFormat="1" applyFont="1" applyFill="1" applyBorder="1" applyAlignment="1" applyProtection="1"/>
    <xf numFmtId="165" fontId="2" fillId="0" borderId="36" xfId="1" applyNumberFormat="1" applyFont="1" applyBorder="1" applyAlignment="1"/>
    <xf numFmtId="44" fontId="2" fillId="0" borderId="4" xfId="0" applyNumberFormat="1" applyFont="1" applyBorder="1" applyProtection="1">
      <protection locked="0"/>
    </xf>
    <xf numFmtId="3" fontId="2" fillId="0" borderId="37" xfId="0" applyNumberFormat="1" applyFont="1" applyBorder="1" applyProtection="1">
      <protection locked="0"/>
    </xf>
    <xf numFmtId="3" fontId="2" fillId="0" borderId="36" xfId="0" applyNumberFormat="1" applyFont="1" applyBorder="1" applyProtection="1">
      <protection locked="0"/>
    </xf>
    <xf numFmtId="42" fontId="5" fillId="7" borderId="16" xfId="0" applyNumberFormat="1" applyFont="1" applyFill="1" applyBorder="1" applyAlignment="1">
      <alignment horizontal="right"/>
    </xf>
    <xf numFmtId="42" fontId="5" fillId="7" borderId="16" xfId="0" applyNumberFormat="1" applyFont="1" applyFill="1" applyBorder="1"/>
    <xf numFmtId="165" fontId="2" fillId="0" borderId="39" xfId="0" applyNumberFormat="1" applyFont="1" applyBorder="1"/>
    <xf numFmtId="165" fontId="5" fillId="5" borderId="42" xfId="1" applyNumberFormat="1" applyFont="1" applyFill="1" applyBorder="1" applyAlignment="1"/>
    <xf numFmtId="0" fontId="1" fillId="0" borderId="0" xfId="0" applyFont="1" applyProtection="1">
      <protection locked="0"/>
    </xf>
    <xf numFmtId="42" fontId="2" fillId="0" borderId="37" xfId="0" applyNumberFormat="1" applyFont="1" applyBorder="1" applyAlignment="1" applyProtection="1">
      <alignment horizontal="left"/>
      <protection locked="0"/>
    </xf>
    <xf numFmtId="3" fontId="2" fillId="2" borderId="14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3" fontId="2" fillId="0" borderId="1" xfId="0" applyNumberFormat="1" applyFont="1" applyBorder="1" applyProtection="1">
      <protection locked="0"/>
    </xf>
    <xf numFmtId="0" fontId="2" fillId="0" borderId="9" xfId="0" applyFont="1" applyBorder="1"/>
    <xf numFmtId="9" fontId="2" fillId="0" borderId="9" xfId="0" applyNumberFormat="1" applyFont="1" applyBorder="1" applyProtection="1">
      <protection locked="0"/>
    </xf>
    <xf numFmtId="3" fontId="2" fillId="2" borderId="15" xfId="0" applyNumberFormat="1" applyFont="1" applyFill="1" applyBorder="1" applyProtection="1">
      <protection locked="0"/>
    </xf>
    <xf numFmtId="42" fontId="2" fillId="0" borderId="39" xfId="0" applyNumberFormat="1" applyFont="1" applyBorder="1" applyAlignment="1" applyProtection="1">
      <alignment horizontal="left"/>
      <protection locked="0"/>
    </xf>
    <xf numFmtId="42" fontId="5" fillId="7" borderId="42" xfId="0" applyNumberFormat="1" applyFont="1" applyFill="1" applyBorder="1" applyAlignment="1">
      <alignment horizontal="right"/>
    </xf>
    <xf numFmtId="165" fontId="5" fillId="6" borderId="36" xfId="1" applyNumberFormat="1" applyFont="1" applyFill="1" applyBorder="1" applyAlignment="1"/>
    <xf numFmtId="165" fontId="2" fillId="2" borderId="36" xfId="1" applyNumberFormat="1" applyFont="1" applyFill="1" applyBorder="1" applyAlignment="1" applyProtection="1"/>
    <xf numFmtId="165" fontId="2" fillId="0" borderId="16" xfId="1" applyNumberFormat="1" applyFont="1" applyBorder="1" applyAlignment="1" applyProtection="1"/>
    <xf numFmtId="165" fontId="2" fillId="4" borderId="42" xfId="1" applyNumberFormat="1" applyFont="1" applyFill="1" applyBorder="1" applyAlignment="1" applyProtection="1"/>
    <xf numFmtId="3" fontId="2" fillId="2" borderId="15" xfId="0" applyNumberFormat="1" applyFont="1" applyFill="1" applyBorder="1"/>
    <xf numFmtId="165" fontId="2" fillId="0" borderId="37" xfId="1" applyNumberFormat="1" applyFont="1" applyBorder="1" applyAlignment="1" applyProtection="1"/>
    <xf numFmtId="165" fontId="2" fillId="0" borderId="36" xfId="1" applyNumberFormat="1" applyFont="1" applyBorder="1" applyAlignment="1" applyProtection="1"/>
    <xf numFmtId="165" fontId="2" fillId="0" borderId="35" xfId="1" applyNumberFormat="1" applyFont="1" applyFill="1" applyBorder="1" applyAlignment="1" applyProtection="1"/>
    <xf numFmtId="165" fontId="5" fillId="5" borderId="42" xfId="1" applyNumberFormat="1" applyFont="1" applyFill="1" applyBorder="1" applyAlignment="1" applyProtection="1"/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165" fontId="5" fillId="6" borderId="36" xfId="1" applyNumberFormat="1" applyFont="1" applyFill="1" applyBorder="1" applyAlignment="1" applyProtection="1"/>
    <xf numFmtId="165" fontId="2" fillId="0" borderId="35" xfId="0" applyNumberFormat="1" applyFont="1" applyBorder="1" applyAlignment="1">
      <alignment horizontal="left"/>
    </xf>
    <xf numFmtId="165" fontId="2" fillId="0" borderId="37" xfId="0" applyNumberFormat="1" applyFont="1" applyBorder="1" applyAlignment="1">
      <alignment horizontal="left"/>
    </xf>
    <xf numFmtId="165" fontId="2" fillId="4" borderId="42" xfId="1" applyNumberFormat="1" applyFont="1" applyFill="1" applyBorder="1" applyAlignment="1" applyProtection="1">
      <alignment horizontal="right"/>
    </xf>
    <xf numFmtId="42" fontId="5" fillId="6" borderId="37" xfId="0" applyNumberFormat="1" applyFont="1" applyFill="1" applyBorder="1"/>
    <xf numFmtId="42" fontId="5" fillId="6" borderId="36" xfId="0" applyNumberFormat="1" applyFont="1" applyFill="1" applyBorder="1"/>
    <xf numFmtId="0" fontId="1" fillId="0" borderId="1" xfId="0" applyFont="1" applyBorder="1" applyProtection="1">
      <protection locked="0"/>
    </xf>
    <xf numFmtId="0" fontId="19" fillId="0" borderId="3" xfId="0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6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66" xfId="0" applyFont="1" applyBorder="1"/>
    <xf numFmtId="0" fontId="2" fillId="0" borderId="26" xfId="0" applyFont="1" applyBorder="1"/>
    <xf numFmtId="0" fontId="2" fillId="0" borderId="32" xfId="0" applyFont="1" applyBorder="1"/>
    <xf numFmtId="165" fontId="2" fillId="3" borderId="21" xfId="1" applyNumberFormat="1" applyFont="1" applyFill="1" applyBorder="1" applyAlignment="1" applyProtection="1">
      <alignment horizontal="left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vertical="center"/>
    </xf>
    <xf numFmtId="165" fontId="2" fillId="0" borderId="23" xfId="1" applyNumberFormat="1" applyFont="1" applyBorder="1" applyAlignment="1" applyProtection="1">
      <alignment horizontal="center"/>
    </xf>
    <xf numFmtId="0" fontId="23" fillId="0" borderId="0" xfId="0" applyFont="1" applyAlignment="1" applyProtection="1">
      <alignment horizontal="center"/>
      <protection locked="0"/>
    </xf>
    <xf numFmtId="167" fontId="23" fillId="0" borderId="0" xfId="0" applyNumberFormat="1" applyFont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2" fillId="0" borderId="4" xfId="1" applyNumberFormat="1" applyFont="1" applyFill="1" applyBorder="1" applyAlignment="1" applyProtection="1">
      <protection locked="0"/>
    </xf>
    <xf numFmtId="164" fontId="2" fillId="0" borderId="45" xfId="1" applyNumberFormat="1" applyFont="1" applyFill="1" applyBorder="1" applyAlignment="1" applyProtection="1">
      <protection locked="0"/>
    </xf>
    <xf numFmtId="164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left" indent="1"/>
      <protection locked="0"/>
    </xf>
    <xf numFmtId="165" fontId="5" fillId="8" borderId="42" xfId="1" applyNumberFormat="1" applyFont="1" applyFill="1" applyBorder="1" applyAlignment="1"/>
    <xf numFmtId="165" fontId="5" fillId="8" borderId="42" xfId="1" applyNumberFormat="1" applyFont="1" applyFill="1" applyBorder="1" applyAlignment="1" applyProtection="1"/>
    <xf numFmtId="0" fontId="5" fillId="8" borderId="55" xfId="0" applyFont="1" applyFill="1" applyBorder="1" applyAlignment="1">
      <alignment horizontal="left"/>
    </xf>
    <xf numFmtId="0" fontId="5" fillId="8" borderId="55" xfId="0" applyFont="1" applyFill="1" applyBorder="1"/>
    <xf numFmtId="0" fontId="5" fillId="8" borderId="59" xfId="0" applyFont="1" applyFill="1" applyBorder="1"/>
    <xf numFmtId="42" fontId="5" fillId="8" borderId="42" xfId="0" applyNumberFormat="1" applyFont="1" applyFill="1" applyBorder="1"/>
    <xf numFmtId="9" fontId="2" fillId="0" borderId="9" xfId="0" applyNumberFormat="1" applyFont="1" applyBorder="1"/>
    <xf numFmtId="9" fontId="2" fillId="0" borderId="67" xfId="0" applyNumberFormat="1" applyFont="1" applyBorder="1"/>
    <xf numFmtId="164" fontId="2" fillId="0" borderId="1" xfId="1" applyNumberFormat="1" applyFont="1" applyBorder="1"/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2" fillId="0" borderId="14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2" fillId="7" borderId="55" xfId="0" applyFont="1" applyFill="1" applyBorder="1" applyAlignment="1">
      <alignment horizontal="left" indent="1"/>
    </xf>
    <xf numFmtId="0" fontId="2" fillId="0" borderId="6" xfId="3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justify" vertical="top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49" fontId="2" fillId="0" borderId="46" xfId="0" applyNumberFormat="1" applyFont="1" applyBorder="1" applyAlignment="1" applyProtection="1">
      <alignment horizontal="left"/>
      <protection locked="0"/>
    </xf>
    <xf numFmtId="49" fontId="2" fillId="0" borderId="47" xfId="0" applyNumberFormat="1" applyFont="1" applyBorder="1" applyAlignment="1" applyProtection="1">
      <alignment horizontal="left"/>
      <protection locked="0"/>
    </xf>
    <xf numFmtId="49" fontId="2" fillId="0" borderId="4" xfId="0" applyNumberFormat="1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0" fontId="5" fillId="8" borderId="54" xfId="0" applyNumberFormat="1" applyFont="1" applyFill="1" applyBorder="1" applyAlignment="1" applyProtection="1">
      <alignment horizontal="center"/>
      <protection locked="0"/>
    </xf>
    <xf numFmtId="0" fontId="5" fillId="8" borderId="55" xfId="0" applyFont="1" applyFill="1" applyBorder="1" applyAlignment="1" applyProtection="1">
      <alignment horizontal="center"/>
      <protection locked="0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 applyProtection="1">
      <alignment horizontal="left"/>
      <protection locked="0"/>
    </xf>
    <xf numFmtId="49" fontId="2" fillId="0" borderId="41" xfId="0" applyNumberFormat="1" applyFont="1" applyBorder="1" applyAlignment="1" applyProtection="1">
      <alignment horizontal="left"/>
      <protection locked="0"/>
    </xf>
    <xf numFmtId="49" fontId="2" fillId="0" borderId="45" xfId="0" applyNumberFormat="1" applyFont="1" applyBorder="1" applyAlignment="1" applyProtection="1">
      <alignment horizontal="left"/>
      <protection locked="0"/>
    </xf>
    <xf numFmtId="49" fontId="2" fillId="0" borderId="49" xfId="0" applyNumberFormat="1" applyFont="1" applyBorder="1" applyAlignment="1" applyProtection="1">
      <alignment horizontal="left"/>
      <protection locked="0"/>
    </xf>
    <xf numFmtId="0" fontId="5" fillId="0" borderId="52" xfId="0" applyFont="1" applyBorder="1"/>
    <xf numFmtId="0" fontId="5" fillId="0" borderId="53" xfId="0" applyFont="1" applyBorder="1"/>
    <xf numFmtId="0" fontId="11" fillId="0" borderId="3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6" fillId="4" borderId="54" xfId="0" applyFont="1" applyFill="1" applyBorder="1" applyAlignment="1">
      <alignment horizontal="left"/>
    </xf>
    <xf numFmtId="0" fontId="6" fillId="4" borderId="55" xfId="0" applyFont="1" applyFill="1" applyBorder="1" applyAlignment="1">
      <alignment horizontal="left"/>
    </xf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2" fillId="0" borderId="4" xfId="0" applyFont="1" applyBorder="1" applyAlignment="1">
      <alignment horizontal="left" indent="1"/>
    </xf>
    <xf numFmtId="0" fontId="2" fillId="0" borderId="52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0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167" fontId="23" fillId="0" borderId="20" xfId="0" applyNumberFormat="1" applyFont="1" applyBorder="1" applyAlignment="1" applyProtection="1">
      <alignment horizontal="right"/>
      <protection locked="0"/>
    </xf>
    <xf numFmtId="0" fontId="5" fillId="5" borderId="54" xfId="0" applyFont="1" applyFill="1" applyBorder="1" applyAlignment="1">
      <alignment horizontal="left"/>
    </xf>
    <xf numFmtId="0" fontId="5" fillId="5" borderId="55" xfId="0" applyFont="1" applyFill="1" applyBorder="1" applyAlignment="1">
      <alignment horizontal="left"/>
    </xf>
    <xf numFmtId="0" fontId="6" fillId="6" borderId="5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6" borderId="51" xfId="0" applyFont="1" applyFill="1" applyBorder="1" applyAlignment="1">
      <alignment horizontal="left"/>
    </xf>
    <xf numFmtId="0" fontId="20" fillId="7" borderId="59" xfId="0" applyFont="1" applyFill="1" applyBorder="1" applyAlignment="1">
      <alignment horizontal="left"/>
    </xf>
    <xf numFmtId="0" fontId="18" fillId="0" borderId="4" xfId="0" applyFont="1" applyBorder="1" applyAlignment="1">
      <alignment horizontal="left" indent="1"/>
    </xf>
    <xf numFmtId="0" fontId="2" fillId="0" borderId="46" xfId="0" applyFont="1" applyBorder="1" applyAlignment="1">
      <alignment horizontal="left" indent="1"/>
    </xf>
    <xf numFmtId="0" fontId="5" fillId="0" borderId="4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3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1" fillId="7" borderId="54" xfId="0" applyFont="1" applyFill="1" applyBorder="1" applyAlignment="1">
      <alignment horizontal="left"/>
    </xf>
    <xf numFmtId="0" fontId="21" fillId="7" borderId="55" xfId="0" applyFont="1" applyFill="1" applyBorder="1" applyAlignment="1">
      <alignment horizontal="left"/>
    </xf>
    <xf numFmtId="0" fontId="21" fillId="7" borderId="59" xfId="0" applyFont="1" applyFill="1" applyBorder="1" applyAlignment="1">
      <alignment horizontal="left"/>
    </xf>
    <xf numFmtId="0" fontId="20" fillId="7" borderId="10" xfId="0" applyFont="1" applyFill="1" applyBorder="1" applyAlignment="1">
      <alignment horizontal="left"/>
    </xf>
    <xf numFmtId="0" fontId="20" fillId="7" borderId="46" xfId="0" applyFont="1" applyFill="1" applyBorder="1" applyAlignment="1">
      <alignment horizontal="left"/>
    </xf>
    <xf numFmtId="0" fontId="20" fillId="7" borderId="47" xfId="0" applyFont="1" applyFill="1" applyBorder="1" applyAlignment="1">
      <alignment horizontal="left"/>
    </xf>
    <xf numFmtId="0" fontId="5" fillId="0" borderId="3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21" fillId="7" borderId="54" xfId="0" applyFont="1" applyFill="1" applyBorder="1" applyAlignment="1">
      <alignment horizontal="left" vertical="top" wrapText="1"/>
    </xf>
    <xf numFmtId="0" fontId="21" fillId="7" borderId="55" xfId="0" applyFont="1" applyFill="1" applyBorder="1" applyAlignment="1">
      <alignment horizontal="left" vertical="top" wrapText="1"/>
    </xf>
    <xf numFmtId="0" fontId="21" fillId="7" borderId="59" xfId="0" applyFont="1" applyFill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5" xfId="0" applyFont="1" applyBorder="1" applyAlignment="1" applyProtection="1">
      <alignment horizontal="left"/>
      <protection locked="0"/>
    </xf>
    <xf numFmtId="0" fontId="2" fillId="0" borderId="52" xfId="0" applyFont="1" applyBorder="1" applyAlignment="1" applyProtection="1">
      <alignment horizontal="left"/>
      <protection locked="0"/>
    </xf>
    <xf numFmtId="0" fontId="2" fillId="0" borderId="53" xfId="0" applyFont="1" applyBorder="1" applyAlignment="1" applyProtection="1">
      <alignment horizontal="left"/>
      <protection locked="0"/>
    </xf>
    <xf numFmtId="49" fontId="2" fillId="0" borderId="4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0" xfId="0" applyFont="1" applyAlignment="1">
      <alignment horizontal="left"/>
    </xf>
    <xf numFmtId="10" fontId="5" fillId="8" borderId="54" xfId="0" applyNumberFormat="1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22" fillId="7" borderId="54" xfId="0" applyFont="1" applyFill="1" applyBorder="1" applyAlignment="1">
      <alignment horizontal="left"/>
    </xf>
    <xf numFmtId="0" fontId="22" fillId="7" borderId="55" xfId="0" applyFont="1" applyFill="1" applyBorder="1" applyAlignment="1">
      <alignment horizontal="left"/>
    </xf>
    <xf numFmtId="0" fontId="22" fillId="7" borderId="59" xfId="0" applyFont="1" applyFill="1" applyBorder="1" applyAlignment="1">
      <alignment horizontal="left"/>
    </xf>
    <xf numFmtId="0" fontId="2" fillId="0" borderId="58" xfId="0" applyFont="1" applyBorder="1" applyAlignment="1">
      <alignment horizontal="left" indent="1"/>
    </xf>
    <xf numFmtId="0" fontId="2" fillId="0" borderId="45" xfId="0" applyFont="1" applyBorder="1" applyAlignment="1">
      <alignment horizontal="left" indent="1"/>
    </xf>
    <xf numFmtId="0" fontId="2" fillId="0" borderId="47" xfId="0" applyFont="1" applyBorder="1" applyAlignment="1">
      <alignment horizontal="left" indent="1"/>
    </xf>
    <xf numFmtId="49" fontId="2" fillId="0" borderId="49" xfId="0" applyNumberFormat="1" applyFont="1" applyBorder="1" applyAlignment="1">
      <alignment horizontal="left"/>
    </xf>
    <xf numFmtId="0" fontId="5" fillId="8" borderId="54" xfId="0" applyFont="1" applyFill="1" applyBorder="1" applyAlignment="1">
      <alignment horizontal="left"/>
    </xf>
    <xf numFmtId="0" fontId="2" fillId="8" borderId="55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49" xfId="0" applyFont="1" applyBorder="1"/>
    <xf numFmtId="0" fontId="2" fillId="0" borderId="0" xfId="0" applyFont="1"/>
    <xf numFmtId="0" fontId="2" fillId="0" borderId="41" xfId="0" applyFont="1" applyBorder="1" applyAlignment="1">
      <alignment horizontal="left"/>
    </xf>
    <xf numFmtId="0" fontId="5" fillId="5" borderId="5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4" xfId="0" applyFont="1" applyBorder="1" applyAlignment="1" applyProtection="1">
      <alignment horizontal="left"/>
    </xf>
    <xf numFmtId="44" fontId="2" fillId="0" borderId="45" xfId="1" applyNumberFormat="1" applyFont="1" applyFill="1" applyBorder="1" applyAlignment="1" applyProtection="1">
      <protection locked="0"/>
    </xf>
    <xf numFmtId="164" fontId="2" fillId="0" borderId="45" xfId="1" applyNumberFormat="1" applyFont="1" applyFill="1" applyBorder="1" applyAlignment="1" applyProtection="1"/>
    <xf numFmtId="165" fontId="2" fillId="0" borderId="1" xfId="0" applyNumberFormat="1" applyFont="1" applyBorder="1" applyProtection="1">
      <protection locked="0"/>
    </xf>
    <xf numFmtId="165" fontId="2" fillId="0" borderId="4" xfId="1" applyNumberFormat="1" applyFont="1" applyFill="1" applyBorder="1" applyAlignment="1" applyProtection="1">
      <alignment horizontal="left"/>
      <protection locked="0"/>
    </xf>
    <xf numFmtId="165" fontId="2" fillId="0" borderId="4" xfId="1" applyNumberFormat="1" applyFont="1" applyFill="1" applyBorder="1" applyAlignment="1" applyProtection="1"/>
  </cellXfs>
  <cellStyles count="9">
    <cellStyle name="Comma" xfId="8" builtinId="3"/>
    <cellStyle name="Currency" xfId="1" builtinId="4"/>
    <cellStyle name="Currency 2" xfId="6" xr:uid="{E303BE3D-BDF1-4C89-9521-8050691FFA9E}"/>
    <cellStyle name="Currency 3" xfId="4" xr:uid="{A0A36D94-0B5C-46DC-BE1A-30E3438F9D63}"/>
    <cellStyle name="Normal" xfId="0" builtinId="0"/>
    <cellStyle name="Normal 2" xfId="3" xr:uid="{CC1F86A6-E0B4-453C-B074-141F346A8149}"/>
    <cellStyle name="Percent" xfId="2" builtinId="5"/>
    <cellStyle name="Percent 2" xfId="7" xr:uid="{9CCD36DA-E478-46B6-AB06-E23BA217C789}"/>
    <cellStyle name="Percent 3" xfId="5" xr:uid="{ACD13709-8E0D-4FC2-AF41-D11CDDBD0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B16" sqref="B16:J16"/>
    </sheetView>
  </sheetViews>
  <sheetFormatPr defaultRowHeight="13.2" x14ac:dyDescent="0.25"/>
  <cols>
    <col min="1" max="1" width="4.44140625" customWidth="1"/>
    <col min="10" max="10" width="13.109375" customWidth="1"/>
  </cols>
  <sheetData>
    <row r="1" spans="1:10" ht="18" x14ac:dyDescent="0.35">
      <c r="A1" s="241" t="s">
        <v>51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8" x14ac:dyDescent="0.35">
      <c r="A2" s="241" t="s">
        <v>47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0" ht="23.4" x14ac:dyDescent="0.45">
      <c r="A3" s="243" t="s">
        <v>57</v>
      </c>
      <c r="B3" s="243"/>
      <c r="C3" s="243"/>
      <c r="D3" s="243"/>
      <c r="E3" s="243"/>
      <c r="F3" s="243"/>
      <c r="G3" s="243"/>
      <c r="H3" s="243"/>
      <c r="I3" s="243"/>
      <c r="J3" s="243"/>
    </row>
    <row r="4" spans="1:10" ht="13.8" x14ac:dyDescent="0.3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0" ht="13.8" x14ac:dyDescent="0.3">
      <c r="A5" s="66"/>
      <c r="B5" s="66"/>
      <c r="C5" s="66"/>
      <c r="D5" s="66"/>
      <c r="E5" s="66"/>
      <c r="F5" s="66"/>
      <c r="G5" s="66"/>
      <c r="H5" s="66"/>
      <c r="I5" s="66"/>
      <c r="J5" s="66"/>
    </row>
    <row r="6" spans="1:10" ht="12.75" customHeight="1" x14ac:dyDescent="0.25">
      <c r="A6" s="242" t="s">
        <v>52</v>
      </c>
      <c r="B6" s="242"/>
      <c r="C6" s="242"/>
      <c r="D6" s="242"/>
      <c r="E6" s="242"/>
      <c r="F6" s="242"/>
      <c r="G6" s="242"/>
      <c r="H6" s="242"/>
      <c r="I6" s="242"/>
      <c r="J6" s="242"/>
    </row>
    <row r="7" spans="1:10" ht="19.5" customHeight="1" x14ac:dyDescent="0.25">
      <c r="A7" s="242"/>
      <c r="B7" s="242"/>
      <c r="C7" s="242"/>
      <c r="D7" s="242"/>
      <c r="E7" s="242"/>
      <c r="F7" s="242"/>
      <c r="G7" s="242"/>
      <c r="H7" s="242"/>
      <c r="I7" s="242"/>
      <c r="J7" s="242"/>
    </row>
    <row r="8" spans="1:10" ht="13.8" x14ac:dyDescent="0.3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74.25" customHeight="1" x14ac:dyDescent="0.25">
      <c r="A9" s="68" t="s">
        <v>48</v>
      </c>
      <c r="B9" s="245" t="s">
        <v>56</v>
      </c>
      <c r="C9" s="245"/>
      <c r="D9" s="245"/>
      <c r="E9" s="245"/>
      <c r="F9" s="245"/>
      <c r="G9" s="245"/>
      <c r="H9" s="245"/>
      <c r="I9" s="245"/>
      <c r="J9" s="245"/>
    </row>
    <row r="10" spans="1:10" ht="12" customHeight="1" x14ac:dyDescent="0.25">
      <c r="A10" s="68"/>
      <c r="B10" s="69"/>
      <c r="C10" s="69"/>
      <c r="D10" s="69"/>
      <c r="E10" s="69"/>
      <c r="F10" s="69"/>
      <c r="G10" s="69"/>
      <c r="H10" s="69"/>
      <c r="I10" s="69"/>
      <c r="J10" s="69"/>
    </row>
    <row r="11" spans="1:10" ht="30" customHeight="1" x14ac:dyDescent="0.25">
      <c r="A11" s="68" t="s">
        <v>48</v>
      </c>
      <c r="B11" s="245" t="s">
        <v>53</v>
      </c>
      <c r="C11" s="245"/>
      <c r="D11" s="245"/>
      <c r="E11" s="245"/>
      <c r="F11" s="245"/>
      <c r="G11" s="245"/>
      <c r="H11" s="245"/>
      <c r="I11" s="245"/>
      <c r="J11" s="245"/>
    </row>
    <row r="12" spans="1:10" ht="9" customHeight="1" x14ac:dyDescent="0.25">
      <c r="A12" s="68"/>
      <c r="B12" s="69"/>
      <c r="C12" s="69"/>
      <c r="D12" s="69"/>
      <c r="E12" s="69"/>
      <c r="F12" s="69"/>
      <c r="G12" s="69"/>
      <c r="H12" s="69"/>
      <c r="I12" s="69"/>
      <c r="J12" s="69"/>
    </row>
    <row r="13" spans="1:10" ht="45.75" customHeight="1" x14ac:dyDescent="0.25">
      <c r="A13" s="68" t="s">
        <v>48</v>
      </c>
      <c r="B13" s="245" t="s">
        <v>54</v>
      </c>
      <c r="C13" s="245"/>
      <c r="D13" s="245"/>
      <c r="E13" s="245"/>
      <c r="F13" s="245"/>
      <c r="G13" s="245"/>
      <c r="H13" s="245"/>
      <c r="I13" s="245"/>
      <c r="J13" s="245"/>
    </row>
    <row r="14" spans="1:10" ht="7.5" customHeight="1" x14ac:dyDescent="0.25">
      <c r="A14" s="68"/>
      <c r="B14" s="69"/>
      <c r="C14" s="69"/>
      <c r="D14" s="69"/>
      <c r="E14" s="69"/>
      <c r="F14" s="69"/>
      <c r="G14" s="69"/>
      <c r="H14" s="69"/>
      <c r="I14" s="69"/>
      <c r="J14" s="69"/>
    </row>
    <row r="15" spans="1:10" ht="30.75" customHeight="1" x14ac:dyDescent="0.25">
      <c r="A15" s="68" t="s">
        <v>48</v>
      </c>
      <c r="B15" s="245" t="s">
        <v>55</v>
      </c>
      <c r="C15" s="245"/>
      <c r="D15" s="245"/>
      <c r="E15" s="245"/>
      <c r="F15" s="245"/>
      <c r="G15" s="245"/>
      <c r="H15" s="245"/>
      <c r="I15" s="245"/>
      <c r="J15" s="245"/>
    </row>
    <row r="16" spans="1:10" ht="30.75" customHeight="1" x14ac:dyDescent="0.25">
      <c r="A16" s="65"/>
      <c r="B16" s="244"/>
      <c r="C16" s="244"/>
      <c r="D16" s="244"/>
      <c r="E16" s="244"/>
      <c r="F16" s="244"/>
      <c r="G16" s="244"/>
      <c r="H16" s="244"/>
      <c r="I16" s="244"/>
      <c r="J16" s="244"/>
    </row>
  </sheetData>
  <mergeCells count="9">
    <mergeCell ref="A1:J1"/>
    <mergeCell ref="A6:J7"/>
    <mergeCell ref="A2:J2"/>
    <mergeCell ref="A3:J3"/>
    <mergeCell ref="B16:J16"/>
    <mergeCell ref="B9:J9"/>
    <mergeCell ref="B11:J11"/>
    <mergeCell ref="B13:J13"/>
    <mergeCell ref="B15:J15"/>
  </mergeCells>
  <phoneticPr fontId="9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8"/>
  <sheetViews>
    <sheetView showZeros="0" tabSelected="1" zoomScale="140" zoomScaleNormal="140" workbookViewId="0">
      <selection sqref="A1:H1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3">
      <c r="A1" s="270" t="s">
        <v>72</v>
      </c>
      <c r="B1" s="270"/>
      <c r="C1" s="270"/>
      <c r="D1" s="270"/>
      <c r="E1" s="270"/>
      <c r="F1" s="270"/>
      <c r="G1" s="270"/>
      <c r="H1" s="270"/>
      <c r="I1" s="30" t="s">
        <v>31</v>
      </c>
      <c r="J1" s="177"/>
      <c r="K1" s="107" t="s">
        <v>101</v>
      </c>
      <c r="L1" s="108"/>
      <c r="M1" s="108"/>
      <c r="N1" s="108"/>
      <c r="O1" s="108"/>
      <c r="P1" s="108"/>
      <c r="Q1" s="108"/>
      <c r="R1" s="108"/>
      <c r="S1" s="108"/>
    </row>
    <row r="2" spans="1:19" s="8" customFormat="1" ht="12.9" customHeight="1" thickBot="1" x14ac:dyDescent="0.3">
      <c r="A2" s="213" t="s">
        <v>68</v>
      </c>
      <c r="B2" s="213"/>
      <c r="C2" s="213"/>
      <c r="D2" s="237"/>
      <c r="E2" s="237"/>
      <c r="F2" s="213"/>
      <c r="G2" s="283">
        <v>45474</v>
      </c>
      <c r="H2" s="283"/>
      <c r="I2" s="216" t="s">
        <v>94</v>
      </c>
      <c r="J2" s="217">
        <f>G2+364</f>
        <v>45838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281"/>
      <c r="C3" s="282"/>
      <c r="D3" s="27" t="s">
        <v>5</v>
      </c>
      <c r="E3" s="26" t="s">
        <v>6</v>
      </c>
      <c r="F3" s="251" t="s">
        <v>25</v>
      </c>
      <c r="G3" s="252"/>
      <c r="H3" s="253"/>
      <c r="I3" s="260" t="s">
        <v>26</v>
      </c>
      <c r="J3" s="246" t="s">
        <v>87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4" t="s">
        <v>33</v>
      </c>
      <c r="C4" s="255"/>
      <c r="D4" s="36"/>
      <c r="E4" s="37"/>
      <c r="F4" s="38" t="s">
        <v>59</v>
      </c>
      <c r="G4" s="39" t="s">
        <v>60</v>
      </c>
      <c r="H4" s="55" t="s">
        <v>35</v>
      </c>
      <c r="I4" s="261"/>
      <c r="J4" s="247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262"/>
      <c r="C5" s="263"/>
      <c r="D5" s="82"/>
      <c r="E5" s="74">
        <f>(D5/9)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205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250"/>
      <c r="C6" s="264"/>
      <c r="D6" s="82"/>
      <c r="E6" s="74">
        <f t="shared" ref="E6:E10" si="0">(D6/9)</f>
        <v>0</v>
      </c>
      <c r="F6" s="31"/>
      <c r="G6" s="85"/>
      <c r="H6" s="86"/>
      <c r="I6" s="62">
        <f t="shared" ref="I6:I10" si="1">(E6*H6)</f>
        <v>0</v>
      </c>
      <c r="J6" s="200">
        <f t="shared" ref="J6:J9" si="2">SUM(G6*D6)</f>
        <v>0</v>
      </c>
      <c r="K6" s="205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250"/>
      <c r="C7" s="250"/>
      <c r="D7" s="82"/>
      <c r="E7" s="74">
        <f t="shared" si="0"/>
        <v>0</v>
      </c>
      <c r="F7" s="31"/>
      <c r="G7" s="85"/>
      <c r="H7" s="86"/>
      <c r="I7" s="62">
        <f t="shared" si="1"/>
        <v>0</v>
      </c>
      <c r="J7" s="200">
        <f t="shared" si="2"/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250"/>
      <c r="C8" s="250"/>
      <c r="D8" s="82"/>
      <c r="E8" s="74">
        <f t="shared" si="0"/>
        <v>0</v>
      </c>
      <c r="F8" s="31"/>
      <c r="G8" s="85"/>
      <c r="H8" s="86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250"/>
      <c r="C9" s="264"/>
      <c r="D9" s="82"/>
      <c r="E9" s="74">
        <f t="shared" si="0"/>
        <v>0</v>
      </c>
      <c r="F9" s="31"/>
      <c r="G9" s="85"/>
      <c r="H9" s="86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250"/>
      <c r="C10" s="264"/>
      <c r="D10" s="82"/>
      <c r="E10" s="74">
        <f t="shared" si="0"/>
        <v>0</v>
      </c>
      <c r="F10" s="31"/>
      <c r="G10" s="85"/>
      <c r="H10" s="86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6" t="s">
        <v>32</v>
      </c>
      <c r="C11" s="267"/>
      <c r="D11" s="41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265"/>
      <c r="C12" s="265"/>
      <c r="D12" s="82"/>
      <c r="E12" s="74">
        <f>D12/12</f>
        <v>0</v>
      </c>
      <c r="F12" s="89"/>
      <c r="G12" s="40"/>
      <c r="H12" s="58"/>
      <c r="I12" s="62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250"/>
      <c r="C13" s="250"/>
      <c r="D13" s="82"/>
      <c r="E13" s="74">
        <f t="shared" ref="E13:E15" si="3"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250"/>
      <c r="C14" s="250"/>
      <c r="D14" s="82"/>
      <c r="E14" s="74">
        <f t="shared" si="3"/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248"/>
      <c r="C15" s="249"/>
      <c r="D15" s="82"/>
      <c r="E15" s="74">
        <f t="shared" si="3"/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71" t="s">
        <v>18</v>
      </c>
      <c r="B16" s="272"/>
      <c r="C16" s="272"/>
      <c r="D16" s="272"/>
      <c r="E16" s="272"/>
      <c r="F16" s="272"/>
      <c r="G16" s="272"/>
      <c r="H16" s="272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6" t="s">
        <v>58</v>
      </c>
      <c r="B17" s="257"/>
      <c r="C17" s="257"/>
      <c r="D17" s="72"/>
      <c r="E17" s="54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89</v>
      </c>
      <c r="D18" s="82"/>
      <c r="E18" s="44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90</v>
      </c>
      <c r="D19" s="82"/>
      <c r="E19" s="44">
        <f>(D19/12)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82"/>
      <c r="E20" s="44">
        <f>(D20/12)</f>
        <v>0</v>
      </c>
      <c r="F20" s="96"/>
      <c r="G20" s="97"/>
      <c r="H20" s="88"/>
      <c r="I20" s="80">
        <f t="shared" ref="I20:I26" si="4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91</v>
      </c>
      <c r="D21" s="212"/>
      <c r="E21" s="103"/>
      <c r="F21" s="31"/>
      <c r="G21" s="97"/>
      <c r="H21" s="88"/>
      <c r="I21" s="80">
        <f t="shared" si="4"/>
        <v>0</v>
      </c>
      <c r="J21" s="101"/>
      <c r="K21" s="110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92</v>
      </c>
      <c r="D22" s="212"/>
      <c r="E22" s="103"/>
      <c r="F22" s="31"/>
      <c r="G22" s="97"/>
      <c r="H22" s="88"/>
      <c r="I22" s="80">
        <f t="shared" si="4"/>
        <v>0</v>
      </c>
      <c r="J22" s="101"/>
      <c r="K22" s="110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93</v>
      </c>
      <c r="D23" s="212"/>
      <c r="E23" s="103"/>
      <c r="F23" s="31"/>
      <c r="G23" s="97"/>
      <c r="H23" s="88"/>
      <c r="I23" s="80">
        <f t="shared" si="4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103"/>
      <c r="F24" s="31"/>
      <c r="G24" s="97"/>
      <c r="H24" s="88"/>
      <c r="I24" s="80">
        <f t="shared" si="4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103"/>
      <c r="F25" s="96"/>
      <c r="G25" s="32"/>
      <c r="H25" s="59"/>
      <c r="I25" s="80">
        <f t="shared" si="4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32"/>
      <c r="F26" s="133"/>
      <c r="G26" s="134"/>
      <c r="H26" s="135"/>
      <c r="I26" s="136">
        <f t="shared" si="4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71" t="s">
        <v>80</v>
      </c>
      <c r="B27" s="272"/>
      <c r="C27" s="272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100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258">
        <v>0.45900000000000002</v>
      </c>
      <c r="B29" s="259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</row>
    <row r="30" spans="1:19" ht="12" customHeight="1" thickBot="1" x14ac:dyDescent="0.25">
      <c r="A30" s="273" t="s">
        <v>81</v>
      </c>
      <c r="B30" s="274"/>
      <c r="C30" s="274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95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6" t="s">
        <v>69</v>
      </c>
      <c r="B36" s="257"/>
      <c r="C36" s="257"/>
      <c r="D36" s="257"/>
      <c r="E36" s="257"/>
      <c r="F36" s="257"/>
      <c r="G36" s="257"/>
      <c r="H36" s="257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0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0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5" t="s">
        <v>8</v>
      </c>
      <c r="B40" s="276"/>
      <c r="C40" s="276"/>
      <c r="D40" s="276"/>
      <c r="E40" s="276"/>
      <c r="F40" s="276"/>
      <c r="G40" s="276"/>
      <c r="H40" s="276"/>
      <c r="I40" s="118"/>
      <c r="J40" s="184"/>
    </row>
    <row r="41" spans="1:19" ht="12" customHeight="1" x14ac:dyDescent="0.2">
      <c r="A41" s="17"/>
      <c r="B41" s="7" t="s">
        <v>78</v>
      </c>
      <c r="C41" s="7"/>
      <c r="D41" s="170"/>
      <c r="E41" s="7" t="s">
        <v>76</v>
      </c>
      <c r="F41" s="164"/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279"/>
      <c r="I42" s="171"/>
      <c r="J42" s="171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277"/>
      <c r="I43" s="171"/>
      <c r="J43" s="171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291"/>
      <c r="I44" s="172"/>
      <c r="J44" s="172"/>
    </row>
    <row r="45" spans="1:19" ht="12" customHeight="1" thickBot="1" x14ac:dyDescent="0.25">
      <c r="A45" s="300" t="s">
        <v>27</v>
      </c>
      <c r="B45" s="301"/>
      <c r="C45" s="301"/>
      <c r="D45" s="301"/>
      <c r="E45" s="301"/>
      <c r="F45" s="301"/>
      <c r="G45" s="301"/>
      <c r="H45" s="302"/>
      <c r="I45" s="174">
        <f>SUM(I41:I44)</f>
        <v>0</v>
      </c>
      <c r="J45" s="174">
        <f>SUM(J41:J44)</f>
        <v>0</v>
      </c>
    </row>
    <row r="46" spans="1:19" ht="12" customHeight="1" x14ac:dyDescent="0.2">
      <c r="A46" s="275" t="s">
        <v>30</v>
      </c>
      <c r="B46" s="276"/>
      <c r="C46" s="276"/>
      <c r="D46" s="276"/>
      <c r="E46" s="276"/>
      <c r="F46" s="276"/>
      <c r="G46" s="276"/>
      <c r="H46" s="276"/>
      <c r="I46" s="25"/>
      <c r="J46" s="25"/>
    </row>
    <row r="47" spans="1:19" ht="12" customHeight="1" x14ac:dyDescent="0.2">
      <c r="A47" s="15"/>
      <c r="B47" s="7" t="s">
        <v>82</v>
      </c>
      <c r="C47" s="164"/>
      <c r="D47" s="347" t="s">
        <v>104</v>
      </c>
      <c r="E47" s="347"/>
      <c r="F47" s="351">
        <v>0</v>
      </c>
      <c r="G47" s="351"/>
      <c r="H47" s="348"/>
      <c r="I47" s="165">
        <f>IF(F47&lt;=25000,+F47,25000)</f>
        <v>0</v>
      </c>
      <c r="J47" s="101"/>
    </row>
    <row r="48" spans="1:19" ht="12" customHeight="1" x14ac:dyDescent="0.2">
      <c r="A48" s="15"/>
      <c r="B48" s="7" t="s">
        <v>83</v>
      </c>
      <c r="C48" s="164"/>
      <c r="D48" s="347" t="s">
        <v>104</v>
      </c>
      <c r="E48" s="347"/>
      <c r="F48" s="351">
        <v>0</v>
      </c>
      <c r="G48" s="351"/>
      <c r="H48" s="348"/>
      <c r="I48" s="165">
        <f t="shared" ref="I48:I51" si="5">IF(F48&lt;=25000,+F48,25000)</f>
        <v>0</v>
      </c>
      <c r="J48" s="101"/>
    </row>
    <row r="49" spans="1:19" ht="12" customHeight="1" x14ac:dyDescent="0.2">
      <c r="A49" s="15"/>
      <c r="B49" s="7" t="s">
        <v>84</v>
      </c>
      <c r="C49" s="164"/>
      <c r="D49" s="347" t="s">
        <v>104</v>
      </c>
      <c r="E49" s="347"/>
      <c r="F49" s="351">
        <v>0</v>
      </c>
      <c r="G49" s="351"/>
      <c r="H49" s="348"/>
      <c r="I49" s="165">
        <f t="shared" si="5"/>
        <v>0</v>
      </c>
      <c r="J49" s="101"/>
    </row>
    <row r="50" spans="1:19" ht="12" customHeight="1" x14ac:dyDescent="0.2">
      <c r="A50" s="15"/>
      <c r="B50" s="7" t="s">
        <v>85</v>
      </c>
      <c r="C50" s="164"/>
      <c r="D50" s="347" t="s">
        <v>104</v>
      </c>
      <c r="E50" s="347"/>
      <c r="F50" s="351">
        <v>0</v>
      </c>
      <c r="G50" s="351"/>
      <c r="H50" s="348"/>
      <c r="I50" s="165">
        <f t="shared" si="5"/>
        <v>0</v>
      </c>
      <c r="J50" s="101"/>
    </row>
    <row r="51" spans="1:19" ht="12" customHeight="1" x14ac:dyDescent="0.2">
      <c r="A51" s="15"/>
      <c r="B51" s="7" t="s">
        <v>86</v>
      </c>
      <c r="C51" s="164"/>
      <c r="D51" s="347" t="s">
        <v>104</v>
      </c>
      <c r="E51" s="347"/>
      <c r="F51" s="351">
        <v>0</v>
      </c>
      <c r="G51" s="351"/>
      <c r="H51" s="348"/>
      <c r="I51" s="165">
        <f>IF(F51&lt;=25000,+F51,25000)</f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345"/>
      <c r="G52" s="345"/>
      <c r="H52" s="346"/>
      <c r="I52" s="175">
        <f>SUM(F47:F51)-SUM(I47:I51)</f>
        <v>0</v>
      </c>
      <c r="J52" s="101"/>
    </row>
    <row r="53" spans="1:19" ht="12" customHeight="1" thickBot="1" x14ac:dyDescent="0.25">
      <c r="A53" s="273" t="s">
        <v>29</v>
      </c>
      <c r="B53" s="274"/>
      <c r="C53" s="274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6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239" t="s">
        <v>97</v>
      </c>
      <c r="L59" s="111">
        <v>2024</v>
      </c>
      <c r="M59" s="221">
        <v>4167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240" t="s">
        <v>98</v>
      </c>
      <c r="L60" s="111">
        <f>L59+1</f>
        <v>2025</v>
      </c>
      <c r="M60" s="221">
        <f>M59</f>
        <v>4167</v>
      </c>
    </row>
    <row r="61" spans="1:19" ht="12" customHeight="1" thickBot="1" x14ac:dyDescent="0.25">
      <c r="A61" s="273" t="s">
        <v>17</v>
      </c>
      <c r="B61" s="274"/>
      <c r="C61" s="274"/>
      <c r="D61" s="274"/>
      <c r="E61" s="274"/>
      <c r="F61" s="274"/>
      <c r="G61" s="274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96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02">
        <v>0.48</v>
      </c>
      <c r="F64" s="81">
        <f>SUM(I62-I59-I52-I35-I45)</f>
        <v>0</v>
      </c>
      <c r="G64" s="81">
        <f>E64*F64</f>
        <v>0</v>
      </c>
      <c r="H64" s="151"/>
      <c r="I64" s="197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88</v>
      </c>
      <c r="E65" s="183">
        <v>0.48</v>
      </c>
      <c r="F65" s="81">
        <f>SUM(J62-J59-J52-J45-J35)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</row>
    <row r="67" spans="1:12" ht="11.25" customHeight="1" x14ac:dyDescent="0.2">
      <c r="A67" s="268" t="s">
        <v>75</v>
      </c>
      <c r="B67" s="269"/>
      <c r="C67" s="269"/>
      <c r="D67" s="269"/>
      <c r="E67" s="269"/>
      <c r="F67" s="269"/>
      <c r="G67" s="269"/>
      <c r="H67" s="269"/>
      <c r="I67" s="84"/>
      <c r="J67" s="84" t="s">
        <v>99</v>
      </c>
      <c r="L67" s="111"/>
    </row>
    <row r="68" spans="1:12" x14ac:dyDescent="0.2">
      <c r="L68" s="111"/>
    </row>
  </sheetData>
  <sheetProtection sheet="1" formatRows="0"/>
  <mergeCells count="63">
    <mergeCell ref="F52:H52"/>
    <mergeCell ref="D47:E47"/>
    <mergeCell ref="D48:E48"/>
    <mergeCell ref="D49:E49"/>
    <mergeCell ref="D50:E50"/>
    <mergeCell ref="D51:E51"/>
    <mergeCell ref="F47:G47"/>
    <mergeCell ref="F48:G48"/>
    <mergeCell ref="F49:G49"/>
    <mergeCell ref="F50:G50"/>
    <mergeCell ref="F51:G51"/>
    <mergeCell ref="A27:C27"/>
    <mergeCell ref="A45:H45"/>
    <mergeCell ref="A40:H40"/>
    <mergeCell ref="B44:H44"/>
    <mergeCell ref="A39:H39"/>
    <mergeCell ref="A30:C30"/>
    <mergeCell ref="A31:H31"/>
    <mergeCell ref="A35:H35"/>
    <mergeCell ref="A36:H36"/>
    <mergeCell ref="C32:H32"/>
    <mergeCell ref="C33:H33"/>
    <mergeCell ref="C34:H34"/>
    <mergeCell ref="A65:C65"/>
    <mergeCell ref="A61:H61"/>
    <mergeCell ref="B59:H59"/>
    <mergeCell ref="B60:H60"/>
    <mergeCell ref="A54:H54"/>
    <mergeCell ref="A62:H62"/>
    <mergeCell ref="A63:C64"/>
    <mergeCell ref="B55:H55"/>
    <mergeCell ref="B56:H56"/>
    <mergeCell ref="B57:H57"/>
    <mergeCell ref="B58:H58"/>
    <mergeCell ref="A67:H67"/>
    <mergeCell ref="A1:H1"/>
    <mergeCell ref="A16:H16"/>
    <mergeCell ref="A53:C53"/>
    <mergeCell ref="A46:H46"/>
    <mergeCell ref="B37:H37"/>
    <mergeCell ref="B38:H38"/>
    <mergeCell ref="B42:H42"/>
    <mergeCell ref="B43:H43"/>
    <mergeCell ref="A3:C3"/>
    <mergeCell ref="B10:C10"/>
    <mergeCell ref="G2:H2"/>
    <mergeCell ref="A66:H66"/>
    <mergeCell ref="A17:C17"/>
    <mergeCell ref="A29:B29"/>
    <mergeCell ref="I3:I4"/>
    <mergeCell ref="B5:C5"/>
    <mergeCell ref="B6:C6"/>
    <mergeCell ref="B7:C7"/>
    <mergeCell ref="B13:C13"/>
    <mergeCell ref="B9:C9"/>
    <mergeCell ref="B12:C12"/>
    <mergeCell ref="B11:C11"/>
    <mergeCell ref="J3:J4"/>
    <mergeCell ref="B15:C15"/>
    <mergeCell ref="B8:C8"/>
    <mergeCell ref="F3:H3"/>
    <mergeCell ref="B4:C4"/>
    <mergeCell ref="B14:C14"/>
  </mergeCells>
  <phoneticPr fontId="0" type="noConversion"/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6A9-DDF0-48B2-B81C-4560EAD1FD6A}">
  <sheetPr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3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30" t="s">
        <v>40</v>
      </c>
      <c r="J1" s="177"/>
      <c r="K1" s="107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1'!J2+1</f>
        <v>45839</v>
      </c>
      <c r="H2" s="283"/>
      <c r="I2" s="216" t="s">
        <v>94</v>
      </c>
      <c r="J2" s="217">
        <f>G2+364</f>
        <v>46203</v>
      </c>
      <c r="K2" s="204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60" t="s">
        <v>26</v>
      </c>
      <c r="J3" s="246" t="s">
        <v>87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4" t="s">
        <v>33</v>
      </c>
      <c r="C4" s="255"/>
      <c r="D4" s="36"/>
      <c r="E4" s="37"/>
      <c r="F4" s="38" t="s">
        <v>59</v>
      </c>
      <c r="G4" s="39" t="s">
        <v>60</v>
      </c>
      <c r="H4" s="55" t="s">
        <v>35</v>
      </c>
      <c r="I4" s="261"/>
      <c r="J4" s="247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323">
        <f>'Year 1'!B5</f>
        <v>0</v>
      </c>
      <c r="C5" s="324"/>
      <c r="D5" s="104">
        <f>'Year 1'!D5*1.05</f>
        <v>0</v>
      </c>
      <c r="E5" s="74">
        <f t="shared" ref="E5:E10" si="0">D5/9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205" t="s">
        <v>102</v>
      </c>
      <c r="L5" s="157"/>
      <c r="M5" s="157"/>
      <c r="N5" s="157"/>
      <c r="O5" s="157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3">
        <f>'Year 1'!B6</f>
        <v>0</v>
      </c>
      <c r="C6" s="324"/>
      <c r="D6" s="104">
        <f>'Year 1'!D6*1.05</f>
        <v>0</v>
      </c>
      <c r="E6" s="75">
        <f t="shared" si="0"/>
        <v>0</v>
      </c>
      <c r="F6" s="31"/>
      <c r="G6" s="87"/>
      <c r="H6" s="88"/>
      <c r="I6" s="62">
        <f t="shared" ref="I6:I10" si="1">(E6*H6)</f>
        <v>0</v>
      </c>
      <c r="J6" s="200">
        <f t="shared" ref="J6:J9" si="2">SUM(G6*D6)</f>
        <v>0</v>
      </c>
      <c r="K6" s="205" t="s">
        <v>103</v>
      </c>
      <c r="L6" s="157"/>
      <c r="M6" s="157"/>
      <c r="N6" s="157"/>
      <c r="O6" s="157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3">
        <f>'Year 1'!B7</f>
        <v>0</v>
      </c>
      <c r="C7" s="324"/>
      <c r="D7" s="104">
        <f>'Year 1'!D7*1.05</f>
        <v>0</v>
      </c>
      <c r="E7" s="75">
        <f t="shared" si="0"/>
        <v>0</v>
      </c>
      <c r="F7" s="31"/>
      <c r="G7" s="87"/>
      <c r="H7" s="88"/>
      <c r="I7" s="62">
        <f t="shared" si="1"/>
        <v>0</v>
      </c>
      <c r="J7" s="200">
        <f t="shared" si="2"/>
        <v>0</v>
      </c>
      <c r="K7" s="206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3">
        <f>'Year 1'!B8</f>
        <v>0</v>
      </c>
      <c r="C8" s="324"/>
      <c r="D8" s="104">
        <f>'Year 1'!D8*1.05</f>
        <v>0</v>
      </c>
      <c r="E8" s="75">
        <f t="shared" si="0"/>
        <v>0</v>
      </c>
      <c r="F8" s="31"/>
      <c r="G8" s="87"/>
      <c r="H8" s="88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16">
        <f>'Year 1'!B9</f>
        <v>0</v>
      </c>
      <c r="C9" s="317"/>
      <c r="D9" s="104">
        <f>'Year 1'!D9*1.05</f>
        <v>0</v>
      </c>
      <c r="E9" s="75">
        <f t="shared" si="0"/>
        <v>0</v>
      </c>
      <c r="F9" s="31"/>
      <c r="G9" s="87"/>
      <c r="H9" s="88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16">
        <f>'Year 1'!B10</f>
        <v>0</v>
      </c>
      <c r="C10" s="317"/>
      <c r="D10" s="104">
        <f>'Year 1'!D10*1.05</f>
        <v>0</v>
      </c>
      <c r="E10" s="75">
        <f t="shared" si="0"/>
        <v>0</v>
      </c>
      <c r="F10" s="31"/>
      <c r="G10" s="87"/>
      <c r="H10" s="88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6" t="s">
        <v>32</v>
      </c>
      <c r="C11" s="267"/>
      <c r="D11" s="105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25">
        <f>'Year 1'!B12</f>
        <v>0</v>
      </c>
      <c r="C12" s="325"/>
      <c r="D12" s="104">
        <f>'Year 1'!D12*1.05</f>
        <v>0</v>
      </c>
      <c r="E12" s="74">
        <f>D12/12</f>
        <v>0</v>
      </c>
      <c r="F12" s="89"/>
      <c r="G12" s="40"/>
      <c r="H12" s="58"/>
      <c r="I12" s="64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25">
        <f>'Year 1'!B13</f>
        <v>0</v>
      </c>
      <c r="C13" s="325"/>
      <c r="D13" s="104">
        <f>'Year 1'!D13*1.05</f>
        <v>0</v>
      </c>
      <c r="E13" s="75">
        <f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25">
        <f>'Year 1'!B14</f>
        <v>0</v>
      </c>
      <c r="C14" s="325"/>
      <c r="D14" s="104">
        <f>'Year 1'!D14*1.05</f>
        <v>0</v>
      </c>
      <c r="E14" s="75">
        <f>D14/12</f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26">
        <f>'Year 1'!B15</f>
        <v>0</v>
      </c>
      <c r="C15" s="326"/>
      <c r="D15" s="104">
        <f>'Year 1'!D15*1.05</f>
        <v>0</v>
      </c>
      <c r="E15" s="123">
        <f>D15/12</f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71" t="s">
        <v>18</v>
      </c>
      <c r="B16" s="272"/>
      <c r="C16" s="272"/>
      <c r="D16" s="272"/>
      <c r="E16" s="272"/>
      <c r="F16" s="272"/>
      <c r="G16" s="272"/>
      <c r="H16" s="272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6" t="s">
        <v>58</v>
      </c>
      <c r="B17" s="257"/>
      <c r="C17" s="257"/>
      <c r="D17" s="72"/>
      <c r="E17" s="54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89</v>
      </c>
      <c r="D18" s="82"/>
      <c r="E18" s="44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90</v>
      </c>
      <c r="D19" s="104">
        <f>'Year 1'!D19*1.05</f>
        <v>0</v>
      </c>
      <c r="E19" s="44">
        <f>D19/12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104">
        <f>'Year 1'!D20*1.05</f>
        <v>0</v>
      </c>
      <c r="E20" s="44">
        <f>D20/12</f>
        <v>0</v>
      </c>
      <c r="F20" s="96"/>
      <c r="G20" s="97"/>
      <c r="H20" s="88"/>
      <c r="I20" s="80">
        <f t="shared" ref="I20:I26" si="3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91</v>
      </c>
      <c r="D21" s="212"/>
      <c r="E21" s="92"/>
      <c r="F21" s="31"/>
      <c r="G21" s="97"/>
      <c r="H21" s="88"/>
      <c r="I21" s="80">
        <f t="shared" si="3"/>
        <v>0</v>
      </c>
      <c r="J21" s="101"/>
      <c r="K21" s="113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92</v>
      </c>
      <c r="D22" s="212"/>
      <c r="E22" s="92"/>
      <c r="F22" s="31"/>
      <c r="G22" s="97"/>
      <c r="H22" s="88"/>
      <c r="I22" s="80">
        <f t="shared" si="3"/>
        <v>0</v>
      </c>
      <c r="J22" s="101"/>
      <c r="K22" s="113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93</v>
      </c>
      <c r="D23" s="212"/>
      <c r="E23" s="92"/>
      <c r="F23" s="31"/>
      <c r="G23" s="97"/>
      <c r="H23" s="88"/>
      <c r="I23" s="80">
        <f t="shared" si="3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92"/>
      <c r="F24" s="31"/>
      <c r="G24" s="97"/>
      <c r="H24" s="88"/>
      <c r="I24" s="80">
        <f t="shared" si="3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92"/>
      <c r="F25" s="96"/>
      <c r="G25" s="32"/>
      <c r="H25" s="59"/>
      <c r="I25" s="80">
        <f t="shared" si="3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41"/>
      <c r="F26" s="133"/>
      <c r="G26" s="134"/>
      <c r="H26" s="135"/>
      <c r="I26" s="136">
        <f t="shared" si="3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71" t="s">
        <v>80</v>
      </c>
      <c r="B27" s="272"/>
      <c r="C27" s="272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100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27">
        <f>'Year 1'!A29+0.5%</f>
        <v>0.46400000000000002</v>
      </c>
      <c r="B29" s="328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  <c r="K29" s="205" t="s">
        <v>96</v>
      </c>
    </row>
    <row r="30" spans="1:19" ht="12" customHeight="1" thickBot="1" x14ac:dyDescent="0.25">
      <c r="A30" s="273" t="s">
        <v>81</v>
      </c>
      <c r="B30" s="274"/>
      <c r="C30" s="274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95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6" t="s">
        <v>69</v>
      </c>
      <c r="B36" s="257"/>
      <c r="C36" s="257"/>
      <c r="D36" s="257"/>
      <c r="E36" s="257"/>
      <c r="F36" s="257"/>
      <c r="G36" s="257"/>
      <c r="H36" s="257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5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5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5" t="s">
        <v>8</v>
      </c>
      <c r="B40" s="276"/>
      <c r="C40" s="276"/>
      <c r="D40" s="276"/>
      <c r="E40" s="276"/>
      <c r="F40" s="276"/>
      <c r="G40" s="276"/>
      <c r="H40" s="276"/>
      <c r="I40" s="118"/>
      <c r="J40" s="184"/>
      <c r="M40" s="115"/>
    </row>
    <row r="41" spans="1:19" ht="12" customHeight="1" x14ac:dyDescent="0.2">
      <c r="A41" s="17"/>
      <c r="B41" s="7" t="s">
        <v>78</v>
      </c>
      <c r="C41" s="7"/>
      <c r="D41" s="170">
        <v>0</v>
      </c>
      <c r="E41" s="7" t="s">
        <v>76</v>
      </c>
      <c r="F41" s="164">
        <v>0</v>
      </c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332"/>
      <c r="I42" s="171"/>
      <c r="J42" s="171"/>
      <c r="M42" s="116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333"/>
      <c r="I43" s="171"/>
      <c r="J43" s="171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334"/>
      <c r="I44" s="172"/>
      <c r="J44" s="172"/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74">
        <f>SUM(I41:I44)</f>
        <v>0</v>
      </c>
      <c r="J45" s="174">
        <f>SUM(J41:J44)</f>
        <v>0</v>
      </c>
    </row>
    <row r="46" spans="1:19" ht="12" customHeight="1" x14ac:dyDescent="0.2">
      <c r="A46" s="275" t="s">
        <v>30</v>
      </c>
      <c r="B46" s="276"/>
      <c r="C46" s="276"/>
      <c r="D46" s="276"/>
      <c r="E46" s="276"/>
      <c r="F46" s="276"/>
      <c r="G46" s="276"/>
      <c r="H46" s="276"/>
      <c r="I46" s="25"/>
      <c r="J46" s="25"/>
    </row>
    <row r="47" spans="1:19" ht="12" customHeight="1" x14ac:dyDescent="0.2">
      <c r="A47" s="15"/>
      <c r="B47" s="7" t="s">
        <v>82</v>
      </c>
      <c r="C47" s="7">
        <f>'Year 1'!C47</f>
        <v>0</v>
      </c>
      <c r="D47" s="347" t="s">
        <v>104</v>
      </c>
      <c r="E47" s="347"/>
      <c r="F47" s="351">
        <v>0</v>
      </c>
      <c r="G47" s="351"/>
      <c r="H47" s="220"/>
      <c r="I47" s="165">
        <f>IF(F47+'Year 1'!I47&gt;=25000,25000-'Year 1'!I47,F47)</f>
        <v>0</v>
      </c>
      <c r="J47" s="101"/>
    </row>
    <row r="48" spans="1:19" ht="12" customHeight="1" x14ac:dyDescent="0.2">
      <c r="A48" s="15"/>
      <c r="B48" s="7" t="s">
        <v>83</v>
      </c>
      <c r="C48" s="7">
        <f>'Year 1'!C48</f>
        <v>0</v>
      </c>
      <c r="D48" s="347" t="s">
        <v>104</v>
      </c>
      <c r="E48" s="347"/>
      <c r="F48" s="351">
        <v>0</v>
      </c>
      <c r="G48" s="351"/>
      <c r="H48" s="220"/>
      <c r="I48" s="165">
        <f>IF(E48+'Year 1'!I48&gt;=25000,25000-'Year 1'!I48,E48)</f>
        <v>0</v>
      </c>
      <c r="J48" s="101"/>
    </row>
    <row r="49" spans="1:19" ht="12" customHeight="1" x14ac:dyDescent="0.2">
      <c r="A49" s="15"/>
      <c r="B49" s="7" t="s">
        <v>84</v>
      </c>
      <c r="C49" s="7">
        <f>'Year 1'!C49</f>
        <v>0</v>
      </c>
      <c r="D49" s="347" t="s">
        <v>104</v>
      </c>
      <c r="E49" s="347"/>
      <c r="F49" s="351">
        <v>0</v>
      </c>
      <c r="G49" s="351"/>
      <c r="H49" s="220"/>
      <c r="I49" s="165">
        <f>IF(E49+'Year 1'!I49&gt;=25000,25000-'Year 1'!I49,E49)</f>
        <v>0</v>
      </c>
      <c r="J49" s="101"/>
    </row>
    <row r="50" spans="1:19" ht="12" customHeight="1" x14ac:dyDescent="0.2">
      <c r="A50" s="15"/>
      <c r="B50" s="7" t="s">
        <v>85</v>
      </c>
      <c r="C50" s="7">
        <f>'Year 1'!C50</f>
        <v>0</v>
      </c>
      <c r="D50" s="347" t="s">
        <v>104</v>
      </c>
      <c r="E50" s="347"/>
      <c r="F50" s="351">
        <v>0</v>
      </c>
      <c r="G50" s="351"/>
      <c r="H50" s="220"/>
      <c r="I50" s="165">
        <f>IF(E50+'Year 1'!I50&gt;=25000,25000-'Year 1'!I50,E50)</f>
        <v>0</v>
      </c>
      <c r="J50" s="101"/>
    </row>
    <row r="51" spans="1:19" ht="12" customHeight="1" x14ac:dyDescent="0.2">
      <c r="A51" s="15"/>
      <c r="B51" s="7" t="s">
        <v>86</v>
      </c>
      <c r="C51" s="7">
        <f>'Year 1'!C51</f>
        <v>0</v>
      </c>
      <c r="D51" s="347" t="s">
        <v>104</v>
      </c>
      <c r="E51" s="347"/>
      <c r="F51" s="351">
        <v>0</v>
      </c>
      <c r="G51" s="351"/>
      <c r="H51" s="220"/>
      <c r="I51" s="165">
        <f>IF(F51+'Year 1'!I51&gt;=25000,25000-'Year 1'!I51,F51)</f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122"/>
      <c r="G52" s="122"/>
      <c r="H52" s="122"/>
      <c r="I52" s="175">
        <f>SUM(F47:F51)-SUM(I47:I51)</f>
        <v>0</v>
      </c>
      <c r="J52" s="101"/>
    </row>
    <row r="53" spans="1:19" ht="12" customHeight="1" thickBot="1" x14ac:dyDescent="0.25">
      <c r="A53" s="273" t="s">
        <v>29</v>
      </c>
      <c r="B53" s="274"/>
      <c r="C53" s="301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6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14" t="s">
        <v>97</v>
      </c>
      <c r="L59" s="11">
        <f>'Year 1'!L60</f>
        <v>2025</v>
      </c>
      <c r="M59" s="231">
        <f>'Year 1'!M60*1.05</f>
        <v>4375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14" t="s">
        <v>98</v>
      </c>
      <c r="L60" s="11">
        <f>L59+1</f>
        <v>2026</v>
      </c>
      <c r="M60" s="231">
        <f>M59</f>
        <v>4375</v>
      </c>
    </row>
    <row r="61" spans="1:19" ht="12" customHeight="1" thickBot="1" x14ac:dyDescent="0.25">
      <c r="A61" s="273" t="s">
        <v>17</v>
      </c>
      <c r="B61" s="274"/>
      <c r="C61" s="274"/>
      <c r="D61" s="274"/>
      <c r="E61" s="274"/>
      <c r="F61" s="274"/>
      <c r="G61" s="274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1'!E64</f>
        <v>0.48</v>
      </c>
      <c r="F64" s="81">
        <f>SUM(I62-I59-I52-I35-I45)</f>
        <v>0</v>
      </c>
      <c r="G64" s="81">
        <f>E64*F64</f>
        <v>0</v>
      </c>
      <c r="H64" s="151"/>
      <c r="I64" s="154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88</v>
      </c>
      <c r="E65" s="229">
        <f>'Year 1'!E65</f>
        <v>0.48</v>
      </c>
      <c r="F65" s="81">
        <f>SUM(J62-J59-J52-J45-J35)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  <c r="L65" s="111"/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  <c r="L66" s="111"/>
    </row>
    <row r="67" spans="1:12" ht="11.25" customHeight="1" x14ac:dyDescent="0.2">
      <c r="A67" s="268" t="s">
        <v>75</v>
      </c>
      <c r="B67" s="269"/>
      <c r="C67" s="269"/>
      <c r="D67" s="269"/>
      <c r="E67" s="269"/>
      <c r="F67" s="269"/>
      <c r="G67" s="269"/>
      <c r="H67" s="269"/>
      <c r="I67" s="84"/>
      <c r="J67" s="84" t="str">
        <f>'Year 1'!J67</f>
        <v>rev 8.19.24</v>
      </c>
      <c r="L67" s="111"/>
    </row>
    <row r="68" spans="1:12" x14ac:dyDescent="0.2">
      <c r="L68" s="111"/>
    </row>
  </sheetData>
  <sheetProtection sheet="1" formatRows="0"/>
  <mergeCells count="62">
    <mergeCell ref="A65:C65"/>
    <mergeCell ref="B42:H42"/>
    <mergeCell ref="B43:H43"/>
    <mergeCell ref="B44:H44"/>
    <mergeCell ref="A39:H39"/>
    <mergeCell ref="A40:H40"/>
    <mergeCell ref="A61:H61"/>
    <mergeCell ref="A62:H62"/>
    <mergeCell ref="A63:C64"/>
    <mergeCell ref="D47:E47"/>
    <mergeCell ref="F47:G47"/>
    <mergeCell ref="D48:E48"/>
    <mergeCell ref="F48:G48"/>
    <mergeCell ref="D49:E49"/>
    <mergeCell ref="F49:G49"/>
    <mergeCell ref="D50:E50"/>
    <mergeCell ref="C32:H32"/>
    <mergeCell ref="C33:H33"/>
    <mergeCell ref="C34:H34"/>
    <mergeCell ref="B56:H56"/>
    <mergeCell ref="B37:H37"/>
    <mergeCell ref="B38:H38"/>
    <mergeCell ref="A35:H35"/>
    <mergeCell ref="A36:H36"/>
    <mergeCell ref="F50:G50"/>
    <mergeCell ref="D51:E51"/>
    <mergeCell ref="F51:G51"/>
    <mergeCell ref="A67:H67"/>
    <mergeCell ref="B57:H57"/>
    <mergeCell ref="A45:H45"/>
    <mergeCell ref="A46:H46"/>
    <mergeCell ref="A53:C53"/>
    <mergeCell ref="A54:H54"/>
    <mergeCell ref="B55:H55"/>
    <mergeCell ref="A66:H66"/>
    <mergeCell ref="B58:H58"/>
    <mergeCell ref="B59:H59"/>
    <mergeCell ref="B60:H60"/>
    <mergeCell ref="A31:H31"/>
    <mergeCell ref="B11:C11"/>
    <mergeCell ref="B12:C12"/>
    <mergeCell ref="B13:C13"/>
    <mergeCell ref="B14:C14"/>
    <mergeCell ref="B15:C15"/>
    <mergeCell ref="A16:H16"/>
    <mergeCell ref="A17:C17"/>
    <mergeCell ref="A27:C27"/>
    <mergeCell ref="A29:B29"/>
    <mergeCell ref="A30:C30"/>
    <mergeCell ref="J3:J4"/>
    <mergeCell ref="I3:I4"/>
    <mergeCell ref="B4:C4"/>
    <mergeCell ref="B10:C10"/>
    <mergeCell ref="A1:H1"/>
    <mergeCell ref="A3:C3"/>
    <mergeCell ref="F3:H3"/>
    <mergeCell ref="B5:C5"/>
    <mergeCell ref="B6:C6"/>
    <mergeCell ref="B7:C7"/>
    <mergeCell ref="B8:C8"/>
    <mergeCell ref="B9:C9"/>
    <mergeCell ref="G2:H2"/>
  </mergeCells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25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30" t="s">
        <v>43</v>
      </c>
      <c r="J1" s="177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2'!J2+1</f>
        <v>46204</v>
      </c>
      <c r="H2" s="283"/>
      <c r="I2" s="216" t="s">
        <v>94</v>
      </c>
      <c r="J2" s="217">
        <f>G2+365</f>
        <v>46569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60" t="s">
        <v>26</v>
      </c>
      <c r="J3" s="246" t="s">
        <v>87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4" t="s">
        <v>33</v>
      </c>
      <c r="C4" s="255"/>
      <c r="D4" s="36"/>
      <c r="E4" s="37"/>
      <c r="F4" s="38" t="s">
        <v>59</v>
      </c>
      <c r="G4" s="39" t="s">
        <v>60</v>
      </c>
      <c r="H4" s="55" t="s">
        <v>35</v>
      </c>
      <c r="I4" s="261"/>
      <c r="J4" s="247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325">
        <f>'Year 1'!B5</f>
        <v>0</v>
      </c>
      <c r="C5" s="325"/>
      <c r="D5" s="104">
        <f>'Year 2'!D5*1.05</f>
        <v>0</v>
      </c>
      <c r="E5" s="74">
        <f t="shared" ref="E5:E10" si="0">D5/9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110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5">
        <f>'Year 1'!B6</f>
        <v>0</v>
      </c>
      <c r="C6" s="325"/>
      <c r="D6" s="104">
        <f>'Year 2'!D6*1.05</f>
        <v>0</v>
      </c>
      <c r="E6" s="75">
        <f t="shared" si="0"/>
        <v>0</v>
      </c>
      <c r="F6" s="31"/>
      <c r="G6" s="87"/>
      <c r="H6" s="88"/>
      <c r="I6" s="62">
        <f t="shared" ref="I6:I10" si="1">(E6*H6)</f>
        <v>0</v>
      </c>
      <c r="J6" s="200">
        <f t="shared" ref="J6:J9" si="2">SUM(G6*D6)</f>
        <v>0</v>
      </c>
      <c r="K6" s="110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5">
        <f>'Year 1'!B7</f>
        <v>0</v>
      </c>
      <c r="C7" s="325"/>
      <c r="D7" s="104">
        <f>'Year 2'!D7*1.05</f>
        <v>0</v>
      </c>
      <c r="E7" s="75">
        <f t="shared" si="0"/>
        <v>0</v>
      </c>
      <c r="F7" s="31"/>
      <c r="G7" s="87"/>
      <c r="H7" s="88"/>
      <c r="I7" s="62">
        <f t="shared" si="1"/>
        <v>0</v>
      </c>
      <c r="J7" s="200">
        <f t="shared" si="2"/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5">
        <f>'Year 1'!B8</f>
        <v>0</v>
      </c>
      <c r="C8" s="325"/>
      <c r="D8" s="104">
        <f>'Year 2'!D8*1.05</f>
        <v>0</v>
      </c>
      <c r="E8" s="75">
        <f t="shared" si="0"/>
        <v>0</v>
      </c>
      <c r="F8" s="31"/>
      <c r="G8" s="87"/>
      <c r="H8" s="88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35">
        <f>'Year 1'!B9</f>
        <v>0</v>
      </c>
      <c r="C9" s="325"/>
      <c r="D9" s="104">
        <f>'Year 2'!D9*1.05</f>
        <v>0</v>
      </c>
      <c r="E9" s="75">
        <f t="shared" si="0"/>
        <v>0</v>
      </c>
      <c r="F9" s="31"/>
      <c r="G9" s="87"/>
      <c r="H9" s="88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35">
        <f>'Year 1'!B10</f>
        <v>0</v>
      </c>
      <c r="C10" s="325"/>
      <c r="D10" s="104">
        <f>'Year 2'!D10*1.05</f>
        <v>0</v>
      </c>
      <c r="E10" s="75">
        <f t="shared" si="0"/>
        <v>0</v>
      </c>
      <c r="F10" s="31"/>
      <c r="G10" s="87"/>
      <c r="H10" s="88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6" t="s">
        <v>32</v>
      </c>
      <c r="C11" s="267"/>
      <c r="D11" s="105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25">
        <f>'Year 1'!B12</f>
        <v>0</v>
      </c>
      <c r="C12" s="325"/>
      <c r="D12" s="104">
        <f>'Year 2'!D12*1.05</f>
        <v>0</v>
      </c>
      <c r="E12" s="74">
        <f>D12/12</f>
        <v>0</v>
      </c>
      <c r="F12" s="89"/>
      <c r="G12" s="40"/>
      <c r="H12" s="58"/>
      <c r="I12" s="64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25">
        <f>'Year 1'!B13</f>
        <v>0</v>
      </c>
      <c r="C13" s="325"/>
      <c r="D13" s="104">
        <f>'Year 2'!D13*1.05</f>
        <v>0</v>
      </c>
      <c r="E13" s="75">
        <f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25">
        <f>'Year 1'!B14</f>
        <v>0</v>
      </c>
      <c r="C14" s="325"/>
      <c r="D14" s="104">
        <f>'Year 2'!D14*1.05</f>
        <v>0</v>
      </c>
      <c r="E14" s="75">
        <f>D14/12</f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26">
        <f>'Year 1'!B15</f>
        <v>0</v>
      </c>
      <c r="C15" s="326"/>
      <c r="D15" s="104">
        <f>'Year 2'!D15*1.05</f>
        <v>0</v>
      </c>
      <c r="E15" s="123">
        <f>D15/12</f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71" t="s">
        <v>18</v>
      </c>
      <c r="B16" s="272"/>
      <c r="C16" s="272"/>
      <c r="D16" s="272"/>
      <c r="E16" s="272"/>
      <c r="F16" s="272"/>
      <c r="G16" s="272"/>
      <c r="H16" s="272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6" t="s">
        <v>58</v>
      </c>
      <c r="B17" s="257"/>
      <c r="C17" s="257"/>
      <c r="D17" s="72"/>
      <c r="E17" s="54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89</v>
      </c>
      <c r="D18" s="82"/>
      <c r="E18" s="44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90</v>
      </c>
      <c r="D19" s="104">
        <f>'Year 2'!D19*1.05</f>
        <v>0</v>
      </c>
      <c r="E19" s="44">
        <f>D19/12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104">
        <f>'Year 2'!D20*1.05</f>
        <v>0</v>
      </c>
      <c r="E20" s="44">
        <f>D20/12</f>
        <v>0</v>
      </c>
      <c r="F20" s="96"/>
      <c r="G20" s="97"/>
      <c r="H20" s="88"/>
      <c r="I20" s="80">
        <f t="shared" ref="I20:I26" si="3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91</v>
      </c>
      <c r="D21" s="212"/>
      <c r="E21" s="92"/>
      <c r="F21" s="31"/>
      <c r="G21" s="97"/>
      <c r="H21" s="88"/>
      <c r="I21" s="80">
        <f t="shared" si="3"/>
        <v>0</v>
      </c>
      <c r="J21" s="101"/>
      <c r="K21" s="113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92</v>
      </c>
      <c r="D22" s="212"/>
      <c r="E22" s="92"/>
      <c r="F22" s="31"/>
      <c r="G22" s="97"/>
      <c r="H22" s="88"/>
      <c r="I22" s="80">
        <f t="shared" si="3"/>
        <v>0</v>
      </c>
      <c r="J22" s="101"/>
      <c r="K22" s="113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93</v>
      </c>
      <c r="D23" s="212"/>
      <c r="E23" s="92"/>
      <c r="F23" s="31"/>
      <c r="G23" s="97"/>
      <c r="H23" s="88"/>
      <c r="I23" s="80">
        <f t="shared" si="3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92"/>
      <c r="F24" s="31"/>
      <c r="G24" s="97"/>
      <c r="H24" s="88"/>
      <c r="I24" s="80">
        <f t="shared" si="3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92"/>
      <c r="F25" s="96"/>
      <c r="G25" s="32"/>
      <c r="H25" s="59"/>
      <c r="I25" s="80">
        <f t="shared" si="3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41"/>
      <c r="F26" s="133"/>
      <c r="G26" s="134"/>
      <c r="H26" s="135"/>
      <c r="I26" s="136">
        <f t="shared" si="3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71" t="s">
        <v>80</v>
      </c>
      <c r="B27" s="272"/>
      <c r="C27" s="272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100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27">
        <f>'Year 2'!A29+0.5%</f>
        <v>0.46899999999999997</v>
      </c>
      <c r="B29" s="328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</row>
    <row r="30" spans="1:19" ht="12" customHeight="1" thickBot="1" x14ac:dyDescent="0.25">
      <c r="A30" s="273" t="s">
        <v>81</v>
      </c>
      <c r="B30" s="274"/>
      <c r="C30" s="274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95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6" t="s">
        <v>69</v>
      </c>
      <c r="B36" s="257"/>
      <c r="C36" s="257"/>
      <c r="D36" s="257"/>
      <c r="E36" s="257"/>
      <c r="F36" s="257"/>
      <c r="G36" s="257"/>
      <c r="H36" s="257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5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5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5" t="s">
        <v>8</v>
      </c>
      <c r="B40" s="276"/>
      <c r="C40" s="276"/>
      <c r="D40" s="276"/>
      <c r="E40" s="276"/>
      <c r="F40" s="276"/>
      <c r="G40" s="276"/>
      <c r="H40" s="276"/>
      <c r="I40" s="118"/>
      <c r="J40" s="184"/>
      <c r="M40" s="115"/>
    </row>
    <row r="41" spans="1:19" ht="12" customHeight="1" x14ac:dyDescent="0.2">
      <c r="A41" s="17"/>
      <c r="B41" s="7" t="s">
        <v>78</v>
      </c>
      <c r="C41" s="7"/>
      <c r="D41" s="170">
        <v>0</v>
      </c>
      <c r="E41" s="7" t="s">
        <v>76</v>
      </c>
      <c r="F41" s="164">
        <v>0</v>
      </c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332"/>
      <c r="I42" s="171"/>
      <c r="J42" s="171"/>
      <c r="M42" s="116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333"/>
      <c r="I43" s="171"/>
      <c r="J43" s="171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334"/>
      <c r="I44" s="172"/>
      <c r="J44" s="172"/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74">
        <f>SUM(I41:I44)</f>
        <v>0</v>
      </c>
      <c r="J45" s="174">
        <f>SUM(J41:J44)</f>
        <v>0</v>
      </c>
    </row>
    <row r="46" spans="1:19" ht="12" customHeight="1" x14ac:dyDescent="0.2">
      <c r="A46" s="275" t="s">
        <v>30</v>
      </c>
      <c r="B46" s="276"/>
      <c r="C46" s="276"/>
      <c r="D46" s="276"/>
      <c r="E46" s="276"/>
      <c r="F46" s="276"/>
      <c r="G46" s="276"/>
      <c r="H46" s="276"/>
      <c r="I46" s="25"/>
      <c r="J46" s="25"/>
    </row>
    <row r="47" spans="1:19" ht="12" customHeight="1" x14ac:dyDescent="0.2">
      <c r="A47" s="15"/>
      <c r="B47" s="7" t="s">
        <v>82</v>
      </c>
      <c r="C47" s="7">
        <f>'Year 1'!C47</f>
        <v>0</v>
      </c>
      <c r="D47" s="347" t="s">
        <v>104</v>
      </c>
      <c r="E47" s="347"/>
      <c r="F47" s="351">
        <v>0</v>
      </c>
      <c r="G47" s="351"/>
      <c r="H47" s="220"/>
      <c r="I47" s="165">
        <f>IF(F47+'Year 2'!I47+'Year 1'!I47&gt;=25000,25000-('Year 2'!I47+'Year 1'!I47),F47)</f>
        <v>0</v>
      </c>
      <c r="J47" s="101"/>
    </row>
    <row r="48" spans="1:19" ht="12" customHeight="1" x14ac:dyDescent="0.2">
      <c r="A48" s="15"/>
      <c r="B48" s="7" t="s">
        <v>83</v>
      </c>
      <c r="C48" s="7">
        <f>'Year 1'!C48</f>
        <v>0</v>
      </c>
      <c r="D48" s="347" t="s">
        <v>104</v>
      </c>
      <c r="E48" s="347"/>
      <c r="F48" s="351">
        <v>0</v>
      </c>
      <c r="G48" s="351"/>
      <c r="H48" s="220"/>
      <c r="I48" s="165">
        <f>IF(F48+'Year 2'!I48+'Year 1'!I48&gt;=25000,25000-('Year 2'!I48+'Year 1'!I48),F48)</f>
        <v>0</v>
      </c>
      <c r="J48" s="101"/>
    </row>
    <row r="49" spans="1:19" ht="12" customHeight="1" x14ac:dyDescent="0.2">
      <c r="A49" s="15"/>
      <c r="B49" s="7" t="s">
        <v>84</v>
      </c>
      <c r="C49" s="7">
        <f>'Year 1'!C49</f>
        <v>0</v>
      </c>
      <c r="D49" s="347" t="s">
        <v>104</v>
      </c>
      <c r="E49" s="347"/>
      <c r="F49" s="351">
        <v>0</v>
      </c>
      <c r="G49" s="351"/>
      <c r="H49" s="220"/>
      <c r="I49" s="165">
        <f>IF(F49+'Year 2'!I49+'Year 1'!I49&gt;=25000,25000-('Year 2'!I49+'Year 1'!I49),F49)</f>
        <v>0</v>
      </c>
      <c r="J49" s="101"/>
    </row>
    <row r="50" spans="1:19" ht="12" customHeight="1" x14ac:dyDescent="0.2">
      <c r="A50" s="15"/>
      <c r="B50" s="7" t="s">
        <v>85</v>
      </c>
      <c r="C50" s="7">
        <f>'Year 1'!C50</f>
        <v>0</v>
      </c>
      <c r="D50" s="347" t="s">
        <v>104</v>
      </c>
      <c r="E50" s="347"/>
      <c r="F50" s="351">
        <v>0</v>
      </c>
      <c r="G50" s="351"/>
      <c r="H50" s="220"/>
      <c r="I50" s="165">
        <f>IF(F50+'Year 2'!I50+'Year 1'!I50&gt;=25000,25000-('Year 2'!I50+'Year 1'!I50),F50)</f>
        <v>0</v>
      </c>
      <c r="J50" s="101"/>
    </row>
    <row r="51" spans="1:19" ht="12" customHeight="1" x14ac:dyDescent="0.2">
      <c r="A51" s="15"/>
      <c r="B51" s="7" t="s">
        <v>86</v>
      </c>
      <c r="C51" s="7">
        <f>'Year 1'!C51</f>
        <v>0</v>
      </c>
      <c r="D51" s="347" t="s">
        <v>104</v>
      </c>
      <c r="E51" s="347"/>
      <c r="F51" s="351">
        <v>0</v>
      </c>
      <c r="G51" s="351"/>
      <c r="H51" s="220"/>
      <c r="I51" s="165">
        <f>IF(F51+'Year 2'!I51+'Year 1'!I51&gt;=25000,25000-('Year 2'!I51+'Year 1'!I51),F51)</f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122"/>
      <c r="G52" s="122"/>
      <c r="H52" s="122"/>
      <c r="I52" s="175">
        <f>SUM(F47:F51)-SUM(I47:I51)</f>
        <v>0</v>
      </c>
      <c r="J52" s="101"/>
    </row>
    <row r="53" spans="1:19" ht="12" customHeight="1" thickBot="1" x14ac:dyDescent="0.25">
      <c r="A53" s="273" t="s">
        <v>29</v>
      </c>
      <c r="B53" s="274"/>
      <c r="C53" s="301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6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14" t="s">
        <v>97</v>
      </c>
      <c r="L59" s="11">
        <f>'Year 2'!L60</f>
        <v>2026</v>
      </c>
      <c r="M59" s="231">
        <f>'Year 2'!M60*1.05</f>
        <v>4594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14" t="s">
        <v>98</v>
      </c>
      <c r="L60" s="11">
        <f>L59+1</f>
        <v>2027</v>
      </c>
      <c r="M60" s="231">
        <f>M59</f>
        <v>4594</v>
      </c>
    </row>
    <row r="61" spans="1:19" ht="12" customHeight="1" thickBot="1" x14ac:dyDescent="0.25">
      <c r="A61" s="273" t="s">
        <v>17</v>
      </c>
      <c r="B61" s="274"/>
      <c r="C61" s="274"/>
      <c r="D61" s="274"/>
      <c r="E61" s="274"/>
      <c r="F61" s="274"/>
      <c r="G61" s="274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2'!E64</f>
        <v>0.48</v>
      </c>
      <c r="F64" s="81">
        <f>SUM(I62-I59-I52-I35-I45)</f>
        <v>0</v>
      </c>
      <c r="G64" s="81">
        <f>E64*F64</f>
        <v>0</v>
      </c>
      <c r="H64" s="151"/>
      <c r="I64" s="154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88</v>
      </c>
      <c r="E65" s="229">
        <f>'Year 1'!E65</f>
        <v>0.48</v>
      </c>
      <c r="F65" s="81">
        <f>SUM(J62-J59-J52-J45-J35)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  <c r="L65" s="111"/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  <c r="L66" s="111"/>
    </row>
    <row r="67" spans="1:12" ht="11.25" customHeight="1" x14ac:dyDescent="0.2">
      <c r="A67" s="268" t="s">
        <v>75</v>
      </c>
      <c r="B67" s="269"/>
      <c r="C67" s="269"/>
      <c r="D67" s="269"/>
      <c r="E67" s="269"/>
      <c r="F67" s="269"/>
      <c r="G67" s="269"/>
      <c r="H67" s="269"/>
      <c r="I67" s="84"/>
      <c r="J67" s="84" t="str">
        <f>'Year 1'!J67</f>
        <v>rev 8.19.24</v>
      </c>
      <c r="L67" s="111"/>
    </row>
    <row r="68" spans="1:12" x14ac:dyDescent="0.2">
      <c r="L68" s="111"/>
    </row>
  </sheetData>
  <sheetProtection sheet="1" objects="1" scenarios="1" formatRows="0"/>
  <mergeCells count="62">
    <mergeCell ref="D51:E51"/>
    <mergeCell ref="F51:G51"/>
    <mergeCell ref="F48:G48"/>
    <mergeCell ref="D49:E49"/>
    <mergeCell ref="F49:G49"/>
    <mergeCell ref="D50:E50"/>
    <mergeCell ref="F50:G50"/>
    <mergeCell ref="A67:H67"/>
    <mergeCell ref="A62:H62"/>
    <mergeCell ref="A63:C64"/>
    <mergeCell ref="A65:C65"/>
    <mergeCell ref="A66:H66"/>
    <mergeCell ref="B7:C7"/>
    <mergeCell ref="B8:C8"/>
    <mergeCell ref="A30:C30"/>
    <mergeCell ref="A46:H46"/>
    <mergeCell ref="B42:H42"/>
    <mergeCell ref="B43:H43"/>
    <mergeCell ref="A39:H39"/>
    <mergeCell ref="A45:H45"/>
    <mergeCell ref="B37:H37"/>
    <mergeCell ref="B38:H38"/>
    <mergeCell ref="A31:H31"/>
    <mergeCell ref="C32:H32"/>
    <mergeCell ref="C33:H33"/>
    <mergeCell ref="C34:H34"/>
    <mergeCell ref="A1:H1"/>
    <mergeCell ref="B5:C5"/>
    <mergeCell ref="B6:C6"/>
    <mergeCell ref="A3:C3"/>
    <mergeCell ref="F3:H3"/>
    <mergeCell ref="G2:H2"/>
    <mergeCell ref="B4:C4"/>
    <mergeCell ref="A35:H35"/>
    <mergeCell ref="A36:H36"/>
    <mergeCell ref="J3:J4"/>
    <mergeCell ref="A29:B29"/>
    <mergeCell ref="A40:H40"/>
    <mergeCell ref="A27:C27"/>
    <mergeCell ref="B13:C13"/>
    <mergeCell ref="B14:C14"/>
    <mergeCell ref="B11:C11"/>
    <mergeCell ref="B12:C12"/>
    <mergeCell ref="B15:C15"/>
    <mergeCell ref="A16:H16"/>
    <mergeCell ref="A17:C17"/>
    <mergeCell ref="I3:I4"/>
    <mergeCell ref="B9:C9"/>
    <mergeCell ref="B10:C10"/>
    <mergeCell ref="B44:H44"/>
    <mergeCell ref="A61:H61"/>
    <mergeCell ref="B56:H56"/>
    <mergeCell ref="B57:H57"/>
    <mergeCell ref="B58:H58"/>
    <mergeCell ref="B59:H59"/>
    <mergeCell ref="B55:H55"/>
    <mergeCell ref="B60:H60"/>
    <mergeCell ref="A53:C53"/>
    <mergeCell ref="A54:H54"/>
    <mergeCell ref="D47:E47"/>
    <mergeCell ref="F47:G47"/>
    <mergeCell ref="D48:E48"/>
  </mergeCells>
  <phoneticPr fontId="0" type="noConversion"/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25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30" t="s">
        <v>44</v>
      </c>
      <c r="J1" s="177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3'!J2+1</f>
        <v>46570</v>
      </c>
      <c r="H2" s="283"/>
      <c r="I2" s="216" t="s">
        <v>94</v>
      </c>
      <c r="J2" s="217">
        <f>G2+364</f>
        <v>46934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60" t="s">
        <v>26</v>
      </c>
      <c r="J3" s="246" t="s">
        <v>87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4" t="s">
        <v>33</v>
      </c>
      <c r="C4" s="255"/>
      <c r="D4" s="36"/>
      <c r="E4" s="37"/>
      <c r="F4" s="38" t="s">
        <v>59</v>
      </c>
      <c r="G4" s="39" t="s">
        <v>60</v>
      </c>
      <c r="H4" s="55" t="s">
        <v>35</v>
      </c>
      <c r="I4" s="261"/>
      <c r="J4" s="247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335">
        <f>'Year 1'!B5</f>
        <v>0</v>
      </c>
      <c r="C5" s="325"/>
      <c r="D5" s="104">
        <f>'Year 3'!D5*1.05</f>
        <v>0</v>
      </c>
      <c r="E5" s="74">
        <f t="shared" ref="E5:E10" si="0">D5/9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110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5">
        <f>'Year 1'!B6</f>
        <v>0</v>
      </c>
      <c r="C6" s="325"/>
      <c r="D6" s="104">
        <f>'Year 3'!D6*1.05</f>
        <v>0</v>
      </c>
      <c r="E6" s="75">
        <f t="shared" si="0"/>
        <v>0</v>
      </c>
      <c r="F6" s="31"/>
      <c r="G6" s="87"/>
      <c r="H6" s="88"/>
      <c r="I6" s="62">
        <f t="shared" ref="I6:I10" si="1">(E6*H6)</f>
        <v>0</v>
      </c>
      <c r="J6" s="200">
        <f t="shared" ref="J6:J9" si="2">SUM(G6*D6)</f>
        <v>0</v>
      </c>
      <c r="K6" s="110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5">
        <f>'Year 1'!B7</f>
        <v>0</v>
      </c>
      <c r="C7" s="325"/>
      <c r="D7" s="104">
        <f>'Year 3'!D7*1.05</f>
        <v>0</v>
      </c>
      <c r="E7" s="75">
        <f t="shared" si="0"/>
        <v>0</v>
      </c>
      <c r="F7" s="31"/>
      <c r="G7" s="87"/>
      <c r="H7" s="88"/>
      <c r="I7" s="62">
        <f t="shared" si="1"/>
        <v>0</v>
      </c>
      <c r="J7" s="200">
        <f t="shared" si="2"/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5">
        <f>'Year 1'!B8</f>
        <v>0</v>
      </c>
      <c r="C8" s="325"/>
      <c r="D8" s="104">
        <f>'Year 3'!D8*1.05</f>
        <v>0</v>
      </c>
      <c r="E8" s="75">
        <f t="shared" si="0"/>
        <v>0</v>
      </c>
      <c r="F8" s="31"/>
      <c r="G8" s="87"/>
      <c r="H8" s="88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35">
        <f>'Year 1'!B9</f>
        <v>0</v>
      </c>
      <c r="C9" s="325"/>
      <c r="D9" s="104">
        <f>'Year 3'!D9*1.05</f>
        <v>0</v>
      </c>
      <c r="E9" s="75">
        <f t="shared" si="0"/>
        <v>0</v>
      </c>
      <c r="F9" s="31"/>
      <c r="G9" s="87"/>
      <c r="H9" s="88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35">
        <f>'Year 1'!B10</f>
        <v>0</v>
      </c>
      <c r="C10" s="325"/>
      <c r="D10" s="104">
        <f>'Year 3'!D10*1.05</f>
        <v>0</v>
      </c>
      <c r="E10" s="75">
        <f t="shared" si="0"/>
        <v>0</v>
      </c>
      <c r="F10" s="31"/>
      <c r="G10" s="87"/>
      <c r="H10" s="88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6" t="s">
        <v>32</v>
      </c>
      <c r="C11" s="267"/>
      <c r="D11" s="105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25">
        <f>'Year 1'!B12</f>
        <v>0</v>
      </c>
      <c r="C12" s="325"/>
      <c r="D12" s="104">
        <f>'Year 3'!D12*1.05</f>
        <v>0</v>
      </c>
      <c r="E12" s="74">
        <f>D12/12</f>
        <v>0</v>
      </c>
      <c r="F12" s="89"/>
      <c r="G12" s="40"/>
      <c r="H12" s="58"/>
      <c r="I12" s="64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25">
        <f>'Year 1'!B13</f>
        <v>0</v>
      </c>
      <c r="C13" s="325"/>
      <c r="D13" s="104">
        <f>'Year 3'!D13*1.05</f>
        <v>0</v>
      </c>
      <c r="E13" s="75">
        <f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25">
        <f>'Year 1'!B14</f>
        <v>0</v>
      </c>
      <c r="C14" s="325"/>
      <c r="D14" s="104">
        <f>'Year 3'!D14*1.05</f>
        <v>0</v>
      </c>
      <c r="E14" s="75">
        <f>D14/12</f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26">
        <f>'Year 1'!B15</f>
        <v>0</v>
      </c>
      <c r="C15" s="326"/>
      <c r="D15" s="104">
        <f>'Year 3'!D15*1.05</f>
        <v>0</v>
      </c>
      <c r="E15" s="123">
        <f>D15/12</f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71" t="s">
        <v>18</v>
      </c>
      <c r="B16" s="272"/>
      <c r="C16" s="272"/>
      <c r="D16" s="272"/>
      <c r="E16" s="272"/>
      <c r="F16" s="272"/>
      <c r="G16" s="272"/>
      <c r="H16" s="272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6" t="s">
        <v>58</v>
      </c>
      <c r="B17" s="257"/>
      <c r="C17" s="257"/>
      <c r="D17" s="72"/>
      <c r="E17" s="73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89</v>
      </c>
      <c r="D18" s="82"/>
      <c r="E18" s="71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90</v>
      </c>
      <c r="D19" s="104">
        <f>'Year 3'!D19*1.05</f>
        <v>0</v>
      </c>
      <c r="E19" s="71">
        <f>D19/12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104">
        <f>'Year 3'!D20*1.05</f>
        <v>0</v>
      </c>
      <c r="E20" s="71">
        <f>D20/12</f>
        <v>0</v>
      </c>
      <c r="F20" s="96"/>
      <c r="G20" s="97"/>
      <c r="H20" s="88"/>
      <c r="I20" s="80">
        <f t="shared" ref="I20:I26" si="3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91</v>
      </c>
      <c r="D21" s="212"/>
      <c r="E21" s="92"/>
      <c r="F21" s="31"/>
      <c r="G21" s="97"/>
      <c r="H21" s="88"/>
      <c r="I21" s="80">
        <f t="shared" si="3"/>
        <v>0</v>
      </c>
      <c r="J21" s="101"/>
      <c r="K21" s="113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92</v>
      </c>
      <c r="D22" s="212"/>
      <c r="E22" s="92"/>
      <c r="F22" s="31"/>
      <c r="G22" s="97"/>
      <c r="H22" s="88"/>
      <c r="I22" s="80">
        <f t="shared" si="3"/>
        <v>0</v>
      </c>
      <c r="J22" s="101"/>
      <c r="K22" s="113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93</v>
      </c>
      <c r="D23" s="212"/>
      <c r="E23" s="92"/>
      <c r="F23" s="31"/>
      <c r="G23" s="97"/>
      <c r="H23" s="88"/>
      <c r="I23" s="80">
        <f t="shared" si="3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92"/>
      <c r="F24" s="31"/>
      <c r="G24" s="97"/>
      <c r="H24" s="88"/>
      <c r="I24" s="80">
        <f t="shared" si="3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92"/>
      <c r="F25" s="96"/>
      <c r="G25" s="32"/>
      <c r="H25" s="59"/>
      <c r="I25" s="80">
        <f t="shared" si="3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41"/>
      <c r="F26" s="133"/>
      <c r="G26" s="134"/>
      <c r="H26" s="135"/>
      <c r="I26" s="136">
        <f t="shared" si="3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71" t="s">
        <v>80</v>
      </c>
      <c r="B27" s="272"/>
      <c r="C27" s="272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100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27">
        <f>'Year 3'!A29+0.5%</f>
        <v>0.47399999999999998</v>
      </c>
      <c r="B29" s="328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</row>
    <row r="30" spans="1:19" ht="12" customHeight="1" thickBot="1" x14ac:dyDescent="0.25">
      <c r="A30" s="273" t="s">
        <v>81</v>
      </c>
      <c r="B30" s="274"/>
      <c r="C30" s="274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95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6" t="s">
        <v>69</v>
      </c>
      <c r="B36" s="257"/>
      <c r="C36" s="257"/>
      <c r="D36" s="257"/>
      <c r="E36" s="257"/>
      <c r="F36" s="257"/>
      <c r="G36" s="257"/>
      <c r="H36" s="257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5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5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5" t="s">
        <v>8</v>
      </c>
      <c r="B40" s="276"/>
      <c r="C40" s="276"/>
      <c r="D40" s="276"/>
      <c r="E40" s="276"/>
      <c r="F40" s="276"/>
      <c r="G40" s="276"/>
      <c r="H40" s="276"/>
      <c r="I40" s="118"/>
      <c r="J40" s="184"/>
      <c r="M40" s="116"/>
    </row>
    <row r="41" spans="1:19" ht="12" customHeight="1" x14ac:dyDescent="0.2">
      <c r="A41" s="17"/>
      <c r="B41" s="7" t="s">
        <v>78</v>
      </c>
      <c r="C41" s="7"/>
      <c r="D41" s="170">
        <v>0</v>
      </c>
      <c r="E41" s="7" t="s">
        <v>76</v>
      </c>
      <c r="F41" s="164">
        <v>0</v>
      </c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332"/>
      <c r="I42" s="171"/>
      <c r="J42" s="171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333"/>
      <c r="I43" s="171"/>
      <c r="J43" s="171"/>
      <c r="M43" s="116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334"/>
      <c r="I44" s="172"/>
      <c r="J44" s="172"/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74">
        <f>SUM(I41:I44)</f>
        <v>0</v>
      </c>
      <c r="J45" s="174">
        <f>SUM(J41:J44)</f>
        <v>0</v>
      </c>
    </row>
    <row r="46" spans="1:19" ht="12" customHeight="1" x14ac:dyDescent="0.2">
      <c r="A46" s="275" t="s">
        <v>30</v>
      </c>
      <c r="B46" s="276"/>
      <c r="C46" s="276"/>
      <c r="D46" s="276"/>
      <c r="E46" s="276"/>
      <c r="F46" s="276"/>
      <c r="G46" s="276"/>
      <c r="H46" s="276"/>
      <c r="I46" s="25"/>
      <c r="J46" s="25"/>
    </row>
    <row r="47" spans="1:19" ht="12" customHeight="1" x14ac:dyDescent="0.2">
      <c r="A47" s="15"/>
      <c r="B47" s="7" t="s">
        <v>82</v>
      </c>
      <c r="C47" s="7">
        <f>'Year 3'!C47</f>
        <v>0</v>
      </c>
      <c r="D47" s="347" t="s">
        <v>104</v>
      </c>
      <c r="E47" s="347"/>
      <c r="F47" s="351">
        <v>0</v>
      </c>
      <c r="G47" s="351"/>
      <c r="H47" s="220"/>
      <c r="I47" s="165">
        <f>IF(F47+'Year 3'!I47+'Year 2'!I47+'Year 1'!I47&gt;=25000,25000-('Year 3'!I47+'Year 2'!I47+'Year 1'!I47),F47)</f>
        <v>0</v>
      </c>
      <c r="J47" s="101"/>
    </row>
    <row r="48" spans="1:19" ht="12" customHeight="1" x14ac:dyDescent="0.2">
      <c r="A48" s="15"/>
      <c r="B48" s="7" t="s">
        <v>83</v>
      </c>
      <c r="C48" s="7">
        <f>'Year 3'!C48</f>
        <v>0</v>
      </c>
      <c r="D48" s="347" t="s">
        <v>104</v>
      </c>
      <c r="E48" s="347"/>
      <c r="F48" s="351">
        <v>0</v>
      </c>
      <c r="G48" s="351"/>
      <c r="H48" s="220"/>
      <c r="I48" s="165">
        <f>IF(F48+'Year 3'!I48+'Year 2'!I48+'Year 1'!I48&gt;=25000,25000-('Year 3'!I48+'Year 2'!I48+'Year 1'!I48),F48)</f>
        <v>0</v>
      </c>
      <c r="J48" s="101"/>
    </row>
    <row r="49" spans="1:19" ht="12" customHeight="1" x14ac:dyDescent="0.2">
      <c r="A49" s="15"/>
      <c r="B49" s="7" t="s">
        <v>84</v>
      </c>
      <c r="C49" s="7">
        <f>'Year 3'!C49</f>
        <v>0</v>
      </c>
      <c r="D49" s="347" t="s">
        <v>104</v>
      </c>
      <c r="E49" s="347"/>
      <c r="F49" s="351">
        <v>0</v>
      </c>
      <c r="G49" s="351"/>
      <c r="H49" s="220"/>
      <c r="I49" s="165">
        <f>IF(F49+'Year 3'!I49+'Year 2'!I49+'Year 1'!I49&gt;=25000,25000-('Year 3'!I49+'Year 2'!I49+'Year 1'!I49),F49)</f>
        <v>0</v>
      </c>
      <c r="J49" s="101"/>
    </row>
    <row r="50" spans="1:19" ht="12" customHeight="1" x14ac:dyDescent="0.2">
      <c r="A50" s="15"/>
      <c r="B50" s="7" t="s">
        <v>85</v>
      </c>
      <c r="C50" s="7">
        <f>'Year 3'!C50</f>
        <v>0</v>
      </c>
      <c r="D50" s="347" t="s">
        <v>104</v>
      </c>
      <c r="E50" s="347"/>
      <c r="F50" s="351">
        <v>0</v>
      </c>
      <c r="G50" s="351"/>
      <c r="H50" s="220"/>
      <c r="I50" s="165">
        <f>IF(F50+'Year 3'!I50+'Year 2'!I50+'Year 1'!I50&gt;=25000,25000-('Year 3'!I50+'Year 2'!I50+'Year 1'!I50),F50)</f>
        <v>0</v>
      </c>
      <c r="J50" s="101"/>
    </row>
    <row r="51" spans="1:19" ht="12" customHeight="1" x14ac:dyDescent="0.2">
      <c r="A51" s="15"/>
      <c r="B51" s="7" t="s">
        <v>86</v>
      </c>
      <c r="C51" s="7">
        <f>'Year 3'!C51</f>
        <v>0</v>
      </c>
      <c r="D51" s="347" t="s">
        <v>104</v>
      </c>
      <c r="E51" s="347"/>
      <c r="F51" s="351">
        <v>0</v>
      </c>
      <c r="G51" s="351"/>
      <c r="H51" s="220"/>
      <c r="I51" s="165">
        <f>IF(F51+'Year 3'!I51+'Year 2'!I51+'Year 1'!I51&gt;=25000,25000-('Year 3'!I51+'Year 2'!I51+'Year 1'!I51),F51)</f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122"/>
      <c r="G52" s="122"/>
      <c r="H52" s="122"/>
      <c r="I52" s="175">
        <f>SUM(F47:F51)-SUM(I47:I51)</f>
        <v>0</v>
      </c>
      <c r="J52" s="101"/>
    </row>
    <row r="53" spans="1:19" ht="12" customHeight="1" thickBot="1" x14ac:dyDescent="0.25">
      <c r="A53" s="273" t="s">
        <v>29</v>
      </c>
      <c r="B53" s="274"/>
      <c r="C53" s="301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6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14" t="s">
        <v>97</v>
      </c>
      <c r="L59" s="11">
        <f>'Year 3'!L60</f>
        <v>2027</v>
      </c>
      <c r="M59" s="231">
        <f>'Year 3'!M60*1.05</f>
        <v>4824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14" t="s">
        <v>98</v>
      </c>
      <c r="L60" s="11">
        <f>L59+1</f>
        <v>2028</v>
      </c>
      <c r="M60" s="231">
        <f>M59</f>
        <v>4824</v>
      </c>
    </row>
    <row r="61" spans="1:19" ht="12" customHeight="1" thickBot="1" x14ac:dyDescent="0.25">
      <c r="A61" s="273" t="s">
        <v>17</v>
      </c>
      <c r="B61" s="274"/>
      <c r="C61" s="274"/>
      <c r="D61" s="274"/>
      <c r="E61" s="274"/>
      <c r="F61" s="274"/>
      <c r="G61" s="274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2'!E64</f>
        <v>0.48</v>
      </c>
      <c r="F64" s="81">
        <f>SUM(I62-I59-I52-I35-I45)</f>
        <v>0</v>
      </c>
      <c r="G64" s="81">
        <f>E64*F64</f>
        <v>0</v>
      </c>
      <c r="H64" s="151"/>
      <c r="I64" s="154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88</v>
      </c>
      <c r="E65" s="229">
        <f>'Year 1'!E65</f>
        <v>0.48</v>
      </c>
      <c r="F65" s="81">
        <f>SUM(J62-J59-J52-J45-J35)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  <c r="L65" s="111"/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  <c r="L66" s="111"/>
    </row>
    <row r="67" spans="1:12" ht="11.25" customHeight="1" x14ac:dyDescent="0.2">
      <c r="A67" s="268" t="s">
        <v>75</v>
      </c>
      <c r="B67" s="269"/>
      <c r="C67" s="269"/>
      <c r="D67" s="269"/>
      <c r="E67" s="269"/>
      <c r="F67" s="269"/>
      <c r="G67" s="269"/>
      <c r="H67" s="269"/>
      <c r="I67" s="84"/>
      <c r="J67" s="84" t="str">
        <f>'Year 1'!J67</f>
        <v>rev 8.19.24</v>
      </c>
      <c r="L67" s="111"/>
    </row>
    <row r="68" spans="1:12" x14ac:dyDescent="0.2">
      <c r="L68" s="111"/>
    </row>
  </sheetData>
  <sheetProtection sheet="1" objects="1" scenarios="1" formatRows="0"/>
  <mergeCells count="62">
    <mergeCell ref="D51:E51"/>
    <mergeCell ref="F51:G51"/>
    <mergeCell ref="F48:G48"/>
    <mergeCell ref="D49:E49"/>
    <mergeCell ref="F49:G49"/>
    <mergeCell ref="D50:E50"/>
    <mergeCell ref="F50:G50"/>
    <mergeCell ref="A67:H67"/>
    <mergeCell ref="A62:H62"/>
    <mergeCell ref="A63:C64"/>
    <mergeCell ref="A65:C65"/>
    <mergeCell ref="A66:H66"/>
    <mergeCell ref="B7:C7"/>
    <mergeCell ref="B8:C8"/>
    <mergeCell ref="A30:C30"/>
    <mergeCell ref="A46:H46"/>
    <mergeCell ref="B42:H42"/>
    <mergeCell ref="B43:H43"/>
    <mergeCell ref="A39:H39"/>
    <mergeCell ref="A45:H45"/>
    <mergeCell ref="B37:H37"/>
    <mergeCell ref="B38:H38"/>
    <mergeCell ref="A31:H31"/>
    <mergeCell ref="C32:H32"/>
    <mergeCell ref="C33:H33"/>
    <mergeCell ref="C34:H34"/>
    <mergeCell ref="A1:H1"/>
    <mergeCell ref="B5:C5"/>
    <mergeCell ref="B6:C6"/>
    <mergeCell ref="A3:C3"/>
    <mergeCell ref="F3:H3"/>
    <mergeCell ref="G2:H2"/>
    <mergeCell ref="B4:C4"/>
    <mergeCell ref="A35:H35"/>
    <mergeCell ref="A36:H36"/>
    <mergeCell ref="J3:J4"/>
    <mergeCell ref="A29:B29"/>
    <mergeCell ref="A40:H40"/>
    <mergeCell ref="A27:C27"/>
    <mergeCell ref="B13:C13"/>
    <mergeCell ref="B14:C14"/>
    <mergeCell ref="B11:C11"/>
    <mergeCell ref="B12:C12"/>
    <mergeCell ref="B15:C15"/>
    <mergeCell ref="A16:H16"/>
    <mergeCell ref="A17:C17"/>
    <mergeCell ref="I3:I4"/>
    <mergeCell ref="B9:C9"/>
    <mergeCell ref="B10:C10"/>
    <mergeCell ref="B44:H44"/>
    <mergeCell ref="A61:H61"/>
    <mergeCell ref="B56:H56"/>
    <mergeCell ref="B57:H57"/>
    <mergeCell ref="B58:H58"/>
    <mergeCell ref="B59:H59"/>
    <mergeCell ref="B55:H55"/>
    <mergeCell ref="B60:H60"/>
    <mergeCell ref="A53:C53"/>
    <mergeCell ref="A54:H54"/>
    <mergeCell ref="D47:E47"/>
    <mergeCell ref="F47:G47"/>
    <mergeCell ref="D48:E48"/>
  </mergeCells>
  <phoneticPr fontId="0" type="noConversion"/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25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30" t="s">
        <v>45</v>
      </c>
      <c r="J1" s="177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4'!J2+1</f>
        <v>46935</v>
      </c>
      <c r="H2" s="283"/>
      <c r="I2" s="216" t="s">
        <v>94</v>
      </c>
      <c r="J2" s="217">
        <f>G2+364</f>
        <v>47299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60" t="s">
        <v>26</v>
      </c>
      <c r="J3" s="246" t="s">
        <v>87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4" t="s">
        <v>33</v>
      </c>
      <c r="C4" s="255"/>
      <c r="D4" s="36"/>
      <c r="E4" s="37"/>
      <c r="F4" s="38" t="s">
        <v>59</v>
      </c>
      <c r="G4" s="39" t="s">
        <v>60</v>
      </c>
      <c r="H4" s="55" t="s">
        <v>35</v>
      </c>
      <c r="I4" s="261"/>
      <c r="J4" s="247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325">
        <f>'Year 1'!B5</f>
        <v>0</v>
      </c>
      <c r="C5" s="325"/>
      <c r="D5" s="104">
        <f>'Year 4'!D5*1.05</f>
        <v>0</v>
      </c>
      <c r="E5" s="74">
        <f t="shared" ref="E5:E10" si="0">D5/9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110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5">
        <f>'Year 1'!B6</f>
        <v>0</v>
      </c>
      <c r="C6" s="325"/>
      <c r="D6" s="104">
        <f>'Year 4'!D6*1.05</f>
        <v>0</v>
      </c>
      <c r="E6" s="75">
        <f t="shared" si="0"/>
        <v>0</v>
      </c>
      <c r="F6" s="31"/>
      <c r="G6" s="87"/>
      <c r="H6" s="88"/>
      <c r="I6" s="62">
        <f t="shared" ref="I6:I10" si="1">(E6*H6)</f>
        <v>0</v>
      </c>
      <c r="J6" s="200">
        <f t="shared" ref="J6:J9" si="2">SUM(G6*D6)</f>
        <v>0</v>
      </c>
      <c r="K6" s="110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5">
        <f>'Year 1'!B7</f>
        <v>0</v>
      </c>
      <c r="C7" s="325"/>
      <c r="D7" s="104">
        <f>'Year 4'!D7*1.05</f>
        <v>0</v>
      </c>
      <c r="E7" s="75">
        <f t="shared" si="0"/>
        <v>0</v>
      </c>
      <c r="F7" s="31"/>
      <c r="G7" s="87"/>
      <c r="H7" s="88"/>
      <c r="I7" s="62">
        <f t="shared" si="1"/>
        <v>0</v>
      </c>
      <c r="J7" s="200">
        <f t="shared" si="2"/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5">
        <f>'Year 1'!B8</f>
        <v>0</v>
      </c>
      <c r="C8" s="325"/>
      <c r="D8" s="104">
        <f>'Year 4'!D8*1.05</f>
        <v>0</v>
      </c>
      <c r="E8" s="75">
        <f t="shared" si="0"/>
        <v>0</v>
      </c>
      <c r="F8" s="31"/>
      <c r="G8" s="87"/>
      <c r="H8" s="88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35">
        <f>'Year 1'!B9</f>
        <v>0</v>
      </c>
      <c r="C9" s="325"/>
      <c r="D9" s="104">
        <f>'Year 4'!D9*1.05</f>
        <v>0</v>
      </c>
      <c r="E9" s="75">
        <f t="shared" si="0"/>
        <v>0</v>
      </c>
      <c r="F9" s="31"/>
      <c r="G9" s="87"/>
      <c r="H9" s="88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35">
        <f>'Year 1'!B10</f>
        <v>0</v>
      </c>
      <c r="C10" s="325"/>
      <c r="D10" s="104">
        <f>'Year 4'!D10*1.05</f>
        <v>0</v>
      </c>
      <c r="E10" s="75">
        <f t="shared" si="0"/>
        <v>0</v>
      </c>
      <c r="F10" s="31"/>
      <c r="G10" s="87"/>
      <c r="H10" s="88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6" t="s">
        <v>32</v>
      </c>
      <c r="C11" s="267"/>
      <c r="D11" s="105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25">
        <f>'Year 1'!B12</f>
        <v>0</v>
      </c>
      <c r="C12" s="325"/>
      <c r="D12" s="215">
        <f>'Year 4'!D12*1.05</f>
        <v>0</v>
      </c>
      <c r="E12" s="74">
        <f>D12/12</f>
        <v>0</v>
      </c>
      <c r="F12" s="89"/>
      <c r="G12" s="40"/>
      <c r="H12" s="58"/>
      <c r="I12" s="64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25">
        <f>'Year 1'!B13</f>
        <v>0</v>
      </c>
      <c r="C13" s="325"/>
      <c r="D13" s="215">
        <f>'Year 4'!D13*1.05</f>
        <v>0</v>
      </c>
      <c r="E13" s="75">
        <f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25">
        <f>'Year 1'!B14</f>
        <v>0</v>
      </c>
      <c r="C14" s="325"/>
      <c r="D14" s="215">
        <f>'Year 4'!D14*1.05</f>
        <v>0</v>
      </c>
      <c r="E14" s="75">
        <f>D14/12</f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26">
        <f>'Year 1'!B15</f>
        <v>0</v>
      </c>
      <c r="C15" s="326"/>
      <c r="D15" s="215">
        <f>'Year 4'!D15*1.05</f>
        <v>0</v>
      </c>
      <c r="E15" s="123">
        <f>D15/12</f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71" t="s">
        <v>18</v>
      </c>
      <c r="B16" s="272"/>
      <c r="C16" s="272"/>
      <c r="D16" s="272"/>
      <c r="E16" s="272"/>
      <c r="F16" s="272"/>
      <c r="G16" s="272"/>
      <c r="H16" s="272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6" t="s">
        <v>58</v>
      </c>
      <c r="B17" s="257"/>
      <c r="C17" s="257"/>
      <c r="D17" s="72"/>
      <c r="E17" s="54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89</v>
      </c>
      <c r="D18" s="82"/>
      <c r="E18" s="44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90</v>
      </c>
      <c r="D19" s="215">
        <f>'Year 4'!D19*1.05</f>
        <v>0</v>
      </c>
      <c r="E19" s="44">
        <f>D19/12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215">
        <f>'Year 4'!D20*1.05</f>
        <v>0</v>
      </c>
      <c r="E20" s="44">
        <f>D20/12</f>
        <v>0</v>
      </c>
      <c r="F20" s="96"/>
      <c r="G20" s="97"/>
      <c r="H20" s="88"/>
      <c r="I20" s="80">
        <f t="shared" ref="I20:I26" si="3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91</v>
      </c>
      <c r="D21" s="212"/>
      <c r="E21" s="92"/>
      <c r="F21" s="31"/>
      <c r="G21" s="97"/>
      <c r="H21" s="88"/>
      <c r="I21" s="80">
        <f t="shared" si="3"/>
        <v>0</v>
      </c>
      <c r="J21" s="101"/>
      <c r="K21" s="113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92</v>
      </c>
      <c r="D22" s="212"/>
      <c r="E22" s="92"/>
      <c r="F22" s="31"/>
      <c r="G22" s="97"/>
      <c r="H22" s="88"/>
      <c r="I22" s="80">
        <f t="shared" si="3"/>
        <v>0</v>
      </c>
      <c r="J22" s="101"/>
      <c r="K22" s="113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93</v>
      </c>
      <c r="D23" s="212"/>
      <c r="E23" s="92"/>
      <c r="F23" s="31"/>
      <c r="G23" s="97"/>
      <c r="H23" s="88"/>
      <c r="I23" s="80">
        <f t="shared" si="3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92"/>
      <c r="F24" s="31"/>
      <c r="G24" s="97"/>
      <c r="H24" s="88"/>
      <c r="I24" s="80">
        <f t="shared" si="3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92"/>
      <c r="F25" s="96"/>
      <c r="G25" s="32"/>
      <c r="H25" s="59"/>
      <c r="I25" s="80">
        <f t="shared" si="3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41"/>
      <c r="F26" s="133"/>
      <c r="G26" s="134"/>
      <c r="H26" s="135"/>
      <c r="I26" s="136">
        <f t="shared" si="3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71" t="s">
        <v>80</v>
      </c>
      <c r="B27" s="272"/>
      <c r="C27" s="272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100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27">
        <f>'Year 4'!A29+0.5%</f>
        <v>0.47899999999999998</v>
      </c>
      <c r="B29" s="328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</row>
    <row r="30" spans="1:19" ht="12" customHeight="1" thickBot="1" x14ac:dyDescent="0.25">
      <c r="A30" s="273" t="s">
        <v>81</v>
      </c>
      <c r="B30" s="274"/>
      <c r="C30" s="274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95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6" t="s">
        <v>69</v>
      </c>
      <c r="B36" s="257"/>
      <c r="C36" s="257"/>
      <c r="D36" s="257"/>
      <c r="E36" s="257"/>
      <c r="F36" s="257"/>
      <c r="G36" s="257"/>
      <c r="H36" s="257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5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5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5" t="s">
        <v>8</v>
      </c>
      <c r="B40" s="276"/>
      <c r="C40" s="276"/>
      <c r="D40" s="276"/>
      <c r="E40" s="276"/>
      <c r="F40" s="276"/>
      <c r="G40" s="276"/>
      <c r="H40" s="276"/>
      <c r="I40" s="118"/>
      <c r="J40" s="184"/>
      <c r="M40" s="115"/>
    </row>
    <row r="41" spans="1:19" ht="12" customHeight="1" x14ac:dyDescent="0.2">
      <c r="A41" s="17"/>
      <c r="B41" s="7" t="s">
        <v>78</v>
      </c>
      <c r="C41" s="7"/>
      <c r="D41" s="170">
        <v>0</v>
      </c>
      <c r="E41" s="7" t="s">
        <v>76</v>
      </c>
      <c r="F41" s="164">
        <v>0</v>
      </c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332"/>
      <c r="I42" s="171"/>
      <c r="J42" s="171"/>
      <c r="M42" s="116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333"/>
      <c r="I43" s="171"/>
      <c r="J43" s="171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334"/>
      <c r="I44" s="172"/>
      <c r="J44" s="172"/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74">
        <f>SUM(I41:I44)</f>
        <v>0</v>
      </c>
      <c r="J45" s="174">
        <f>SUM(J41:J44)</f>
        <v>0</v>
      </c>
    </row>
    <row r="46" spans="1:19" ht="12" customHeight="1" x14ac:dyDescent="0.2">
      <c r="A46" s="275" t="s">
        <v>30</v>
      </c>
      <c r="B46" s="276"/>
      <c r="C46" s="276"/>
      <c r="D46" s="276"/>
      <c r="E46" s="276"/>
      <c r="F46" s="276"/>
      <c r="G46" s="276"/>
      <c r="H46" s="276"/>
      <c r="I46" s="25"/>
      <c r="J46" s="25"/>
    </row>
    <row r="47" spans="1:19" ht="12" customHeight="1" x14ac:dyDescent="0.2">
      <c r="A47" s="15"/>
      <c r="B47" s="7" t="s">
        <v>82</v>
      </c>
      <c r="C47" s="7">
        <f>'Year 4'!C47</f>
        <v>0</v>
      </c>
      <c r="D47" s="347" t="s">
        <v>104</v>
      </c>
      <c r="E47" s="347"/>
      <c r="F47" s="351">
        <v>0</v>
      </c>
      <c r="G47" s="351"/>
      <c r="H47" s="220"/>
      <c r="I47" s="165">
        <f>IF(F47+'Year 3'!I47+'Year 2'!I47+'Year 1'!I47&gt;=25000,25000-('Year 3'!I47+'Year 2'!I47+'Year 1'!I47),F47)</f>
        <v>0</v>
      </c>
      <c r="J47" s="101"/>
    </row>
    <row r="48" spans="1:19" ht="12" customHeight="1" x14ac:dyDescent="0.2">
      <c r="A48" s="15"/>
      <c r="B48" s="7" t="s">
        <v>83</v>
      </c>
      <c r="C48" s="7">
        <f>'Year 4'!C48</f>
        <v>0</v>
      </c>
      <c r="D48" s="347" t="s">
        <v>104</v>
      </c>
      <c r="E48" s="347"/>
      <c r="F48" s="351">
        <v>0</v>
      </c>
      <c r="G48" s="351"/>
      <c r="H48" s="220"/>
      <c r="I48" s="165">
        <f>IF(F48+'Year 3'!I48+'Year 2'!I48+'Year 1'!I48&gt;=25000,25000-('Year 3'!I48+'Year 2'!I48+'Year 1'!I48),F48)</f>
        <v>0</v>
      </c>
      <c r="J48" s="101"/>
    </row>
    <row r="49" spans="1:19" ht="12" customHeight="1" x14ac:dyDescent="0.2">
      <c r="A49" s="15"/>
      <c r="B49" s="7" t="s">
        <v>84</v>
      </c>
      <c r="C49" s="7">
        <f>'Year 4'!C49</f>
        <v>0</v>
      </c>
      <c r="D49" s="347" t="s">
        <v>104</v>
      </c>
      <c r="E49" s="347"/>
      <c r="F49" s="351">
        <v>0</v>
      </c>
      <c r="G49" s="351"/>
      <c r="H49" s="220"/>
      <c r="I49" s="165">
        <f>IF(F49+'Year 3'!I49+'Year 2'!I49+'Year 1'!I49&gt;=25000,25000-('Year 3'!I49+'Year 2'!I49+'Year 1'!I49),F49)</f>
        <v>0</v>
      </c>
      <c r="J49" s="101"/>
    </row>
    <row r="50" spans="1:19" ht="12" customHeight="1" x14ac:dyDescent="0.2">
      <c r="A50" s="15"/>
      <c r="B50" s="7" t="s">
        <v>85</v>
      </c>
      <c r="C50" s="7">
        <f>'Year 4'!C50</f>
        <v>0</v>
      </c>
      <c r="D50" s="347" t="s">
        <v>104</v>
      </c>
      <c r="E50" s="347"/>
      <c r="F50" s="351">
        <v>0</v>
      </c>
      <c r="G50" s="351"/>
      <c r="H50" s="220"/>
      <c r="I50" s="165">
        <f>IF(F50+'Year 3'!I50+'Year 2'!I50+'Year 1'!I50&gt;=25000,25000-('Year 3'!I50+'Year 2'!I50+'Year 1'!I50),F50)</f>
        <v>0</v>
      </c>
      <c r="J50" s="101"/>
    </row>
    <row r="51" spans="1:19" ht="12" customHeight="1" x14ac:dyDescent="0.2">
      <c r="A51" s="15"/>
      <c r="B51" s="7" t="s">
        <v>86</v>
      </c>
      <c r="C51" s="7">
        <f>'Year 4'!C51</f>
        <v>0</v>
      </c>
      <c r="D51" s="347" t="s">
        <v>104</v>
      </c>
      <c r="E51" s="347"/>
      <c r="F51" s="351">
        <v>0</v>
      </c>
      <c r="G51" s="351"/>
      <c r="H51" s="220"/>
      <c r="I51" s="165">
        <f>IF(F51+'Year 3'!I51+'Year 2'!I51+'Year 1'!I51&gt;=25000,25000-('Year 3'!I51+'Year 2'!I51+'Year 1'!I51),F51)</f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122"/>
      <c r="G52" s="122"/>
      <c r="H52" s="122"/>
      <c r="I52" s="175">
        <f>SUM(F47:F51)-SUM(I47:I51)</f>
        <v>0</v>
      </c>
      <c r="J52" s="101"/>
    </row>
    <row r="53" spans="1:19" ht="12" customHeight="1" thickBot="1" x14ac:dyDescent="0.25">
      <c r="A53" s="273" t="s">
        <v>29</v>
      </c>
      <c r="B53" s="274"/>
      <c r="C53" s="301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6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14" t="s">
        <v>97</v>
      </c>
      <c r="L59" s="11">
        <f>'Year 4'!L60</f>
        <v>2028</v>
      </c>
      <c r="M59" s="231">
        <f>'Year 4'!M60*1.05</f>
        <v>5065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14" t="s">
        <v>98</v>
      </c>
      <c r="L60" s="11">
        <f>L59+1</f>
        <v>2029</v>
      </c>
      <c r="M60" s="231">
        <f>M59</f>
        <v>5065</v>
      </c>
    </row>
    <row r="61" spans="1:19" ht="12" customHeight="1" thickBot="1" x14ac:dyDescent="0.25">
      <c r="A61" s="273" t="s">
        <v>17</v>
      </c>
      <c r="B61" s="274"/>
      <c r="C61" s="274"/>
      <c r="D61" s="274"/>
      <c r="E61" s="274"/>
      <c r="F61" s="274"/>
      <c r="G61" s="274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2'!E64</f>
        <v>0.48</v>
      </c>
      <c r="F64" s="81">
        <f>SUM(I62-I59-I52-I35-I45)</f>
        <v>0</v>
      </c>
      <c r="G64" s="81">
        <f>E64*F64</f>
        <v>0</v>
      </c>
      <c r="H64" s="151"/>
      <c r="I64" s="154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88</v>
      </c>
      <c r="E65" s="229">
        <f>'Year 1'!E65</f>
        <v>0.48</v>
      </c>
      <c r="F65" s="81">
        <f>SUM(J62-J59-J52-J45-J35)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  <c r="L65" s="111"/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  <c r="L66" s="111"/>
    </row>
    <row r="67" spans="1:12" ht="11.25" customHeight="1" x14ac:dyDescent="0.2">
      <c r="A67" s="268" t="s">
        <v>75</v>
      </c>
      <c r="B67" s="269"/>
      <c r="C67" s="269"/>
      <c r="D67" s="269"/>
      <c r="E67" s="269"/>
      <c r="F67" s="269"/>
      <c r="G67" s="269"/>
      <c r="H67" s="269"/>
      <c r="I67" s="84"/>
      <c r="J67" s="84" t="str">
        <f>'Year 1'!J67</f>
        <v>rev 8.19.24</v>
      </c>
      <c r="L67" s="111"/>
    </row>
    <row r="68" spans="1:12" x14ac:dyDescent="0.2">
      <c r="L68" s="111"/>
    </row>
  </sheetData>
  <sheetProtection sheet="1" objects="1" scenarios="1" formatRows="0"/>
  <mergeCells count="62">
    <mergeCell ref="D51:E51"/>
    <mergeCell ref="F51:G51"/>
    <mergeCell ref="F48:G48"/>
    <mergeCell ref="D49:E49"/>
    <mergeCell ref="F49:G49"/>
    <mergeCell ref="D50:E50"/>
    <mergeCell ref="F50:G50"/>
    <mergeCell ref="A67:H67"/>
    <mergeCell ref="A62:H62"/>
    <mergeCell ref="A63:C64"/>
    <mergeCell ref="A65:C65"/>
    <mergeCell ref="A66:H66"/>
    <mergeCell ref="B7:C7"/>
    <mergeCell ref="B8:C8"/>
    <mergeCell ref="A30:C30"/>
    <mergeCell ref="A46:H46"/>
    <mergeCell ref="B42:H42"/>
    <mergeCell ref="B43:H43"/>
    <mergeCell ref="A39:H39"/>
    <mergeCell ref="A45:H45"/>
    <mergeCell ref="B37:H37"/>
    <mergeCell ref="B38:H38"/>
    <mergeCell ref="A31:H31"/>
    <mergeCell ref="C32:H32"/>
    <mergeCell ref="C33:H33"/>
    <mergeCell ref="C34:H34"/>
    <mergeCell ref="A1:H1"/>
    <mergeCell ref="B5:C5"/>
    <mergeCell ref="B6:C6"/>
    <mergeCell ref="A3:C3"/>
    <mergeCell ref="F3:H3"/>
    <mergeCell ref="G2:H2"/>
    <mergeCell ref="B4:C4"/>
    <mergeCell ref="A35:H35"/>
    <mergeCell ref="A36:H36"/>
    <mergeCell ref="J3:J4"/>
    <mergeCell ref="A29:B29"/>
    <mergeCell ref="A40:H40"/>
    <mergeCell ref="A27:C27"/>
    <mergeCell ref="B13:C13"/>
    <mergeCell ref="B14:C14"/>
    <mergeCell ref="B11:C11"/>
    <mergeCell ref="B12:C12"/>
    <mergeCell ref="B15:C15"/>
    <mergeCell ref="A16:H16"/>
    <mergeCell ref="A17:C17"/>
    <mergeCell ref="I3:I4"/>
    <mergeCell ref="B9:C9"/>
    <mergeCell ref="B10:C10"/>
    <mergeCell ref="B44:H44"/>
    <mergeCell ref="A61:H61"/>
    <mergeCell ref="B56:H56"/>
    <mergeCell ref="B57:H57"/>
    <mergeCell ref="B58:H58"/>
    <mergeCell ref="B59:H59"/>
    <mergeCell ref="B55:H55"/>
    <mergeCell ref="B60:H60"/>
    <mergeCell ref="A53:C53"/>
    <mergeCell ref="A54:H54"/>
    <mergeCell ref="D47:E47"/>
    <mergeCell ref="F47:G47"/>
    <mergeCell ref="D48:E48"/>
  </mergeCells>
  <phoneticPr fontId="0" type="noConversion"/>
  <printOptions horizontalCentered="1"/>
  <pageMargins left="0.5" right="0.5" top="0.4" bottom="0.5" header="0.5" footer="0.5"/>
  <pageSetup scale="9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S67"/>
  <sheetViews>
    <sheetView showZeros="0" zoomScale="140" zoomScaleNormal="140" workbookViewId="0">
      <selection activeCell="B5" sqref="B5:C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81" customWidth="1"/>
    <col min="11" max="19" width="9.109375" style="112"/>
    <col min="20" max="16384" width="9.109375" style="2"/>
  </cols>
  <sheetData>
    <row r="1" spans="1:19" s="8" customFormat="1" ht="12.9" customHeight="1" x14ac:dyDescent="0.25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70" t="s">
        <v>46</v>
      </c>
      <c r="J1" s="180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1'!G2</f>
        <v>45474</v>
      </c>
      <c r="H2" s="283"/>
      <c r="I2" s="216" t="s">
        <v>94</v>
      </c>
      <c r="J2" s="217">
        <f>'Year 5'!J2</f>
        <v>47299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60" t="s">
        <v>26</v>
      </c>
      <c r="J3" s="338" t="s">
        <v>87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4" t="s">
        <v>33</v>
      </c>
      <c r="C4" s="255"/>
      <c r="D4" s="36"/>
      <c r="E4" s="37"/>
      <c r="F4" s="38" t="s">
        <v>59</v>
      </c>
      <c r="G4" s="39" t="s">
        <v>60</v>
      </c>
      <c r="H4" s="55" t="s">
        <v>35</v>
      </c>
      <c r="I4" s="261"/>
      <c r="J4" s="339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257">
        <f>'Year 1'!B5</f>
        <v>0</v>
      </c>
      <c r="C5" s="342"/>
      <c r="D5" s="76"/>
      <c r="E5" s="74">
        <f t="shared" ref="E5:E10" si="0">D5/9</f>
        <v>0</v>
      </c>
      <c r="F5" s="35"/>
      <c r="G5" s="47"/>
      <c r="H5" s="56"/>
      <c r="I5" s="166">
        <f>'Year 1'!I5+'Year 2'!I5+'Year 3'!I5+'Year 4'!I5+'Year 5'!I5</f>
        <v>0</v>
      </c>
      <c r="J5" s="166">
        <f>'Year 1'!J5+'Year 2'!J5+'Year 3'!J5+'Year 4'!J5+'Year 5'!J5</f>
        <v>0</v>
      </c>
      <c r="K5" s="110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5">
        <f>'Year 1'!B6</f>
        <v>0</v>
      </c>
      <c r="C6" s="325"/>
      <c r="D6" s="76"/>
      <c r="E6" s="75">
        <f t="shared" si="0"/>
        <v>0</v>
      </c>
      <c r="F6" s="31"/>
      <c r="G6" s="48">
        <v>0</v>
      </c>
      <c r="H6" s="4"/>
      <c r="I6" s="166">
        <f>'Year 1'!I6+'Year 2'!I6+'Year 3'!I6+'Year 4'!I6+'Year 5'!I6</f>
        <v>0</v>
      </c>
      <c r="J6" s="166">
        <f>'Year 1'!J6+'Year 2'!J6+'Year 3'!J6+'Year 4'!J6+'Year 5'!J6</f>
        <v>0</v>
      </c>
      <c r="K6" s="110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5">
        <f>'Year 1'!B7</f>
        <v>0</v>
      </c>
      <c r="C7" s="325"/>
      <c r="D7" s="76"/>
      <c r="E7" s="75">
        <f t="shared" si="0"/>
        <v>0</v>
      </c>
      <c r="F7" s="31"/>
      <c r="G7" s="48">
        <v>0</v>
      </c>
      <c r="H7" s="4"/>
      <c r="I7" s="166">
        <f>'Year 1'!I7+'Year 2'!I7+'Year 3'!I7+'Year 4'!I7+'Year 5'!I7</f>
        <v>0</v>
      </c>
      <c r="J7" s="166">
        <f>'Year 1'!J7+'Year 2'!J7+'Year 3'!J7+'Year 4'!J7+'Year 5'!J7</f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5">
        <f>'Year 1'!B8</f>
        <v>0</v>
      </c>
      <c r="C8" s="325"/>
      <c r="D8" s="76"/>
      <c r="E8" s="75">
        <f t="shared" si="0"/>
        <v>0</v>
      </c>
      <c r="F8" s="31"/>
      <c r="G8" s="48"/>
      <c r="H8" s="4"/>
      <c r="I8" s="166">
        <f>'Year 1'!I8+'Year 2'!I8+'Year 3'!I8+'Year 4'!I8+'Year 5'!I8</f>
        <v>0</v>
      </c>
      <c r="J8" s="166">
        <f>'Year 1'!J8+'Year 2'!J8+'Year 3'!J8+'Year 4'!J8+'Year 5'!J8</f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35">
        <f>'Year 1'!B9</f>
        <v>0</v>
      </c>
      <c r="C9" s="325"/>
      <c r="D9" s="76"/>
      <c r="E9" s="75">
        <f t="shared" si="0"/>
        <v>0</v>
      </c>
      <c r="F9" s="31"/>
      <c r="G9" s="48"/>
      <c r="H9" s="4"/>
      <c r="I9" s="166">
        <f>'Year 1'!I9+'Year 2'!I9+'Year 3'!I9+'Year 4'!I9+'Year 5'!I9</f>
        <v>0</v>
      </c>
      <c r="J9" s="166">
        <f>'Year 1'!J9+'Year 2'!J9+'Year 3'!J9+'Year 4'!J9+'Year 5'!J9</f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35">
        <f>'Year 1'!B10</f>
        <v>0</v>
      </c>
      <c r="C10" s="325"/>
      <c r="D10" s="76"/>
      <c r="E10" s="75">
        <f t="shared" si="0"/>
        <v>0</v>
      </c>
      <c r="F10" s="31"/>
      <c r="G10" s="48"/>
      <c r="H10" s="4"/>
      <c r="I10" s="166">
        <f>'Year 1'!I10+'Year 2'!I10+'Year 3'!I10+'Year 4'!I10+'Year 5'!I10</f>
        <v>0</v>
      </c>
      <c r="J10" s="166">
        <f>'Year 1'!J10+'Year 2'!J10+'Year 3'!J10+'Year 4'!J10+'Year 5'!J10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6" t="s">
        <v>32</v>
      </c>
      <c r="C11" s="267"/>
      <c r="D11" s="41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40">
        <f>'Year 1'!B12</f>
        <v>0</v>
      </c>
      <c r="C12" s="340"/>
      <c r="D12" s="76"/>
      <c r="E12" s="74">
        <f>D12/12</f>
        <v>0</v>
      </c>
      <c r="F12" s="49"/>
      <c r="G12" s="40"/>
      <c r="H12" s="58"/>
      <c r="I12" s="62">
        <f>'Year 1'!I12+'Year 2'!I12+'Year 3'!I12+'Year 4'!I12+'Year 5'!I12</f>
        <v>0</v>
      </c>
      <c r="J12" s="166">
        <f>'Year 1'!J12+'Year 2'!J12+'Year 3'!J12+'Year 4'!J12+'Year 5'!J12</f>
        <v>0</v>
      </c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40">
        <f>'Year 1'!B13</f>
        <v>0</v>
      </c>
      <c r="C13" s="340"/>
      <c r="D13" s="76"/>
      <c r="E13" s="75">
        <f>D13/12</f>
        <v>0</v>
      </c>
      <c r="F13" s="50"/>
      <c r="G13" s="32"/>
      <c r="H13" s="59"/>
      <c r="I13" s="62">
        <f>'Year 1'!I13+'Year 2'!I13+'Year 3'!I13+'Year 4'!I13+'Year 5'!I13</f>
        <v>0</v>
      </c>
      <c r="J13" s="166">
        <f>'Year 1'!J13+'Year 2'!J13+'Year 3'!J13+'Year 4'!J13+'Year 5'!J13</f>
        <v>0</v>
      </c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40">
        <f>'Year 1'!B14</f>
        <v>0</v>
      </c>
      <c r="C14" s="340"/>
      <c r="D14" s="76"/>
      <c r="E14" s="75">
        <f>D14/12</f>
        <v>0</v>
      </c>
      <c r="F14" s="50"/>
      <c r="G14" s="32"/>
      <c r="H14" s="59"/>
      <c r="I14" s="62">
        <f>'Year 1'!I14+'Year 2'!I14+'Year 3'!I14+'Year 4'!I14+'Year 5'!I14</f>
        <v>0</v>
      </c>
      <c r="J14" s="166">
        <f>'Year 1'!J14+'Year 2'!J14+'Year 3'!J14+'Year 4'!J14+'Year 5'!J14</f>
        <v>0</v>
      </c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41">
        <f>'Year 1'!B15</f>
        <v>0</v>
      </c>
      <c r="C15" s="341"/>
      <c r="D15" s="138"/>
      <c r="E15" s="123">
        <f>D15/12</f>
        <v>0</v>
      </c>
      <c r="F15" s="139"/>
      <c r="G15" s="125"/>
      <c r="H15" s="126"/>
      <c r="I15" s="106">
        <f>'Year 1'!I15+'Year 2'!I15+'Year 3'!I15+'Year 4'!I15+'Year 5'!I15</f>
        <v>0</v>
      </c>
      <c r="J15" s="189">
        <f>'Year 1'!J15+'Year 2'!J15+'Year 3'!J15+'Year 4'!J15+'Year 5'!J15</f>
        <v>0</v>
      </c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71" t="s">
        <v>18</v>
      </c>
      <c r="B16" s="272"/>
      <c r="C16" s="272"/>
      <c r="D16" s="272"/>
      <c r="E16" s="272"/>
      <c r="F16" s="272"/>
      <c r="G16" s="272"/>
      <c r="H16" s="272"/>
      <c r="I16" s="140">
        <f>'Year 1'!I16+'Year 2'!I16+'Year 3'!I16+'Year 4'!I16+'Year 5'!I16</f>
        <v>0</v>
      </c>
      <c r="J16" s="190">
        <f>'Year 1'!J16+'Year 2'!J16+'Year 3'!J16+'Year 4'!J16+'Year 5'!J16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6" t="s">
        <v>58</v>
      </c>
      <c r="B17" s="257"/>
      <c r="C17" s="257"/>
      <c r="D17" s="53"/>
      <c r="E17" s="54"/>
      <c r="F17" s="51" t="s">
        <v>36</v>
      </c>
      <c r="G17" s="45" t="s">
        <v>37</v>
      </c>
      <c r="H17" s="60" t="s">
        <v>35</v>
      </c>
      <c r="I17" s="23"/>
      <c r="J17" s="23"/>
    </row>
    <row r="18" spans="1:19" ht="12" customHeight="1" x14ac:dyDescent="0.2">
      <c r="A18" s="14" t="s">
        <v>7</v>
      </c>
      <c r="B18" s="10">
        <f>'Year 1'!B18+'Year 2'!B18+'Year 3'!B18+'Year 4'!B18+'Year 5'!B18</f>
        <v>0</v>
      </c>
      <c r="C18" s="7" t="s">
        <v>89</v>
      </c>
      <c r="D18" s="33"/>
      <c r="E18" s="44"/>
      <c r="F18" s="52"/>
      <c r="G18" s="20">
        <v>0</v>
      </c>
      <c r="H18" s="61">
        <v>0</v>
      </c>
      <c r="I18" s="62">
        <f>'Year 1'!I18+'Year 2'!I18+'Year 3'!I18+'Year 4'!I18+'Year 5'!I18</f>
        <v>0</v>
      </c>
      <c r="J18" s="166">
        <f>'Year 1'!J18+'Year 2'!J18+'Year 3'!J18+'Year 4'!J18+'Year 5'!J18</f>
        <v>0</v>
      </c>
    </row>
    <row r="19" spans="1:19" ht="12" customHeight="1" x14ac:dyDescent="0.2">
      <c r="A19" s="14" t="s">
        <v>7</v>
      </c>
      <c r="B19" s="10">
        <f>'Year 1'!B19+'Year 2'!B19+'Year 3'!B19+'Year 4'!B19+'Year 5'!B19</f>
        <v>0</v>
      </c>
      <c r="C19" s="7" t="s">
        <v>90</v>
      </c>
      <c r="D19" s="33"/>
      <c r="E19" s="44"/>
      <c r="F19" s="209"/>
      <c r="G19" s="210"/>
      <c r="H19" s="211"/>
      <c r="I19" s="62">
        <f>'Year 1'!I19+'Year 2'!I19+'Year 3'!I19+'Year 4'!I19+'Year 5'!I19</f>
        <v>0</v>
      </c>
      <c r="J19" s="166">
        <f>'Year 1'!J19+'Year 2'!J19+'Year 3'!J19+'Year 4'!J19+'Year 5'!J19</f>
        <v>0</v>
      </c>
    </row>
    <row r="20" spans="1:19" ht="12" customHeight="1" x14ac:dyDescent="0.2">
      <c r="A20" s="14" t="s">
        <v>7</v>
      </c>
      <c r="B20" s="10">
        <f>'Year 1'!B20+'Year 2'!B20+'Year 3'!B20+'Year 4'!B20+'Year 5'!B20</f>
        <v>0</v>
      </c>
      <c r="C20" s="7" t="s">
        <v>4</v>
      </c>
      <c r="D20" s="33"/>
      <c r="E20" s="44"/>
      <c r="F20" s="11"/>
      <c r="H20" s="6"/>
      <c r="I20" s="62">
        <f>'Year 1'!I20+'Year 2'!I20+'Year 3'!I20+'Year 4'!I20+'Year 5'!I20</f>
        <v>0</v>
      </c>
      <c r="J20" s="166">
        <f>'Year 1'!J20+'Year 2'!J20+'Year 3'!J20+'Year 4'!J20+'Year 5'!J20</f>
        <v>0</v>
      </c>
    </row>
    <row r="21" spans="1:19" s="1" customFormat="1" ht="12" customHeight="1" x14ac:dyDescent="0.2">
      <c r="A21" s="14" t="s">
        <v>7</v>
      </c>
      <c r="B21" s="10">
        <f>'Year 1'!B21+'Year 2'!B21+'Year 3'!B21+'Year 4'!B21+'Year 5'!B21</f>
        <v>0</v>
      </c>
      <c r="C21" s="7" t="s">
        <v>91</v>
      </c>
      <c r="D21" s="77"/>
      <c r="E21" s="75"/>
      <c r="F21" s="31"/>
      <c r="G21" s="78"/>
      <c r="H21" s="79"/>
      <c r="I21" s="62">
        <f>'Year 1'!I21+'Year 2'!I21+'Year 3'!I21+'Year 4'!I21+'Year 5'!I21</f>
        <v>0</v>
      </c>
      <c r="J21" s="166">
        <f>'Year 1'!J21+'Year 2'!J21+'Year 3'!J21+'Year 4'!J21+'Year 5'!J21</f>
        <v>0</v>
      </c>
      <c r="K21" s="110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10">
        <f>'Year 1'!B22+'Year 2'!B22+'Year 3'!B22+'Year 4'!B22+'Year 5'!B22</f>
        <v>0</v>
      </c>
      <c r="C22" s="7" t="s">
        <v>92</v>
      </c>
      <c r="D22" s="77"/>
      <c r="E22" s="75"/>
      <c r="F22" s="31"/>
      <c r="G22" s="78"/>
      <c r="H22" s="79"/>
      <c r="I22" s="62">
        <f>'Year 1'!I22+'Year 2'!I22+'Year 3'!I22+'Year 4'!I22+'Year 5'!I22</f>
        <v>0</v>
      </c>
      <c r="J22" s="166">
        <f>'Year 1'!J22+'Year 2'!J22+'Year 3'!J22+'Year 4'!J22+'Year 5'!J22</f>
        <v>0</v>
      </c>
      <c r="K22" s="110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10">
        <f>'Year 1'!B23+'Year 2'!B23+'Year 3'!B23+'Year 4'!B23+'Year 5'!B23</f>
        <v>0</v>
      </c>
      <c r="C23" s="7" t="s">
        <v>93</v>
      </c>
      <c r="D23" s="77"/>
      <c r="E23" s="75"/>
      <c r="F23" s="31"/>
      <c r="G23" s="78"/>
      <c r="H23" s="79"/>
      <c r="I23" s="62">
        <f>'Year 1'!I23+'Year 2'!I23+'Year 3'!I23+'Year 4'!I23+'Year 5'!I23</f>
        <v>0</v>
      </c>
      <c r="J23" s="166">
        <f>'Year 1'!J23+'Year 2'!J23+'Year 3'!J23+'Year 4'!J23+'Year 5'!J23</f>
        <v>0</v>
      </c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10">
        <f>'Year 1'!B24+'Year 2'!B24+'Year 3'!B24+'Year 4'!B24+'Year 5'!B24</f>
        <v>0</v>
      </c>
      <c r="C24" s="7" t="s">
        <v>3</v>
      </c>
      <c r="D24" s="77"/>
      <c r="E24" s="28"/>
      <c r="F24" s="31"/>
      <c r="H24" s="4"/>
      <c r="I24" s="62">
        <f>'Year 1'!I24+'Year 2'!I24+'Year 3'!I24+'Year 4'!I24+'Year 5'!I24</f>
        <v>0</v>
      </c>
      <c r="J24" s="166">
        <f>'Year 1'!J24+'Year 2'!J24+'Year 3'!J24+'Year 4'!J24+'Year 5'!J24</f>
        <v>0</v>
      </c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10">
        <f>'Year 1'!B25+'Year 2'!B25+'Year 3'!B25+'Year 4'!B25+'Year 5'!B25</f>
        <v>0</v>
      </c>
      <c r="C25" s="7" t="s">
        <v>49</v>
      </c>
      <c r="D25" s="77"/>
      <c r="E25" s="28"/>
      <c r="F25" s="5"/>
      <c r="G25" s="32"/>
      <c r="H25" s="59"/>
      <c r="I25" s="62">
        <f>'Year 1'!I25+'Year 2'!I25+'Year 3'!I25+'Year 4'!I25+'Year 5'!I25</f>
        <v>0</v>
      </c>
      <c r="J25" s="166">
        <f>'Year 1'!J25+'Year 2'!J25+'Year 3'!J25+'Year 4'!J25+'Year 5'!J25</f>
        <v>0</v>
      </c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42">
        <f>'Year 1'!B26+'Year 2'!B26+'Year 3'!B26+'Year 4'!B26+'Year 5'!B26</f>
        <v>0</v>
      </c>
      <c r="C26" s="130" t="s">
        <v>50</v>
      </c>
      <c r="D26" s="143"/>
      <c r="E26" s="144"/>
      <c r="F26" s="145"/>
      <c r="G26" s="146"/>
      <c r="H26" s="147"/>
      <c r="I26" s="106">
        <f>'Year 1'!I26+'Year 2'!I26+'Year 3'!I26+'Year 4'!I26+'Year 5'!I26</f>
        <v>0</v>
      </c>
      <c r="J26" s="189">
        <f>'Year 1'!J26+'Year 2'!J26+'Year 3'!J26+'Year 4'!J26+'Year 5'!J26</f>
        <v>0</v>
      </c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71" t="s">
        <v>80</v>
      </c>
      <c r="B27" s="272"/>
      <c r="C27" s="272"/>
      <c r="D27" s="158"/>
      <c r="E27" s="158"/>
      <c r="F27" s="158"/>
      <c r="G27" s="158"/>
      <c r="H27" s="158"/>
      <c r="I27" s="140">
        <f>'Year 1'!I27+'Year 2'!I27+'Year 3'!I27+'Year 4'!I27+'Year 5'!I27</f>
        <v>0</v>
      </c>
      <c r="J27" s="190">
        <f>'Year 1'!J27+'Year 2'!J27+'Year 3'!J27+'Year 4'!J27+'Year 5'!J27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100</v>
      </c>
      <c r="B28" s="233"/>
      <c r="C28" s="233"/>
      <c r="D28" s="238"/>
      <c r="E28" s="238"/>
      <c r="F28" s="238"/>
      <c r="G28" s="238"/>
      <c r="H28" s="238"/>
      <c r="I28" s="161">
        <f>'Year 1'!I28+'Year 2'!I28+'Year 3'!I28+'Year 4'!I28+'Year 5'!I28</f>
        <v>0</v>
      </c>
      <c r="J28" s="168">
        <f>'Year 1'!J28+'Year 2'!J28+'Year 3'!J28+'Year 4'!J28+'Year 5'!J28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36" t="s">
        <v>61</v>
      </c>
      <c r="B29" s="337"/>
      <c r="C29" s="337"/>
      <c r="D29" s="337"/>
      <c r="E29" s="337"/>
      <c r="F29" s="337"/>
      <c r="G29" s="337"/>
      <c r="H29" s="337"/>
      <c r="I29" s="223">
        <f>'Year 1'!I29+'Year 2'!I29+'Year 3'!I29+'Year 4'!I29+'Year 5'!I29</f>
        <v>0</v>
      </c>
      <c r="J29" s="224">
        <f>'Year 1'!J29+'Year 2'!J29+'Year 3'!J29+'Year 4'!J29+'Year 5'!J29</f>
        <v>0</v>
      </c>
    </row>
    <row r="30" spans="1:19" ht="12" customHeight="1" thickBot="1" x14ac:dyDescent="0.25">
      <c r="A30" s="273" t="s">
        <v>81</v>
      </c>
      <c r="B30" s="274"/>
      <c r="C30" s="274"/>
      <c r="D30" s="163"/>
      <c r="E30" s="163"/>
      <c r="F30" s="163"/>
      <c r="G30" s="163"/>
      <c r="H30" s="163"/>
      <c r="I30" s="161">
        <f>'Year 1'!I30+'Year 2'!I30+'Year 3'!I30+'Year 4'!I30+'Year 5'!I30</f>
        <v>0</v>
      </c>
      <c r="J30" s="168">
        <f>'Year 1'!J30+'Year 2'!J30+'Year 3'!J30+'Year 4'!J30+'Year 5'!J30</f>
        <v>0</v>
      </c>
    </row>
    <row r="31" spans="1:19" s="3" customFormat="1" ht="12" customHeight="1" x14ac:dyDescent="0.2">
      <c r="A31" s="306" t="s">
        <v>95</v>
      </c>
      <c r="B31" s="307"/>
      <c r="C31" s="307"/>
      <c r="D31" s="307"/>
      <c r="E31" s="307"/>
      <c r="F31" s="307"/>
      <c r="G31" s="307"/>
      <c r="H31" s="308"/>
      <c r="I31" s="25"/>
      <c r="J31" s="25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164"/>
      <c r="D32" s="29"/>
      <c r="E32" s="219"/>
      <c r="F32" s="219"/>
      <c r="G32" s="219"/>
      <c r="H32" s="220"/>
      <c r="I32" s="62">
        <f>'Year 1'!I32+'Year 2'!I32+'Year 3'!I32+'Year 4'!I32+'Year 5'!I32</f>
        <v>0</v>
      </c>
      <c r="J32" s="166">
        <f>'Year 1'!J32+'Year 2'!J32+'Year 3'!J32+'Year 4'!J32+'Year 5'!J32</f>
        <v>0</v>
      </c>
      <c r="L32" s="221"/>
    </row>
    <row r="33" spans="1:19" ht="12" customHeight="1" x14ac:dyDescent="0.2">
      <c r="A33" s="15"/>
      <c r="B33" s="7" t="s">
        <v>83</v>
      </c>
      <c r="C33" s="164"/>
      <c r="D33" s="29"/>
      <c r="E33" s="219"/>
      <c r="F33" s="219"/>
      <c r="G33" s="219"/>
      <c r="H33" s="220"/>
      <c r="I33" s="62">
        <f>'Year 1'!I33+'Year 2'!I33+'Year 3'!I33+'Year 4'!I33+'Year 5'!I33</f>
        <v>0</v>
      </c>
      <c r="J33" s="166">
        <f>'Year 1'!J33+'Year 2'!J33+'Year 3'!J33+'Year 4'!J33+'Year 5'!J33</f>
        <v>0</v>
      </c>
      <c r="L33" s="221"/>
    </row>
    <row r="34" spans="1:19" ht="12" customHeight="1" thickBot="1" x14ac:dyDescent="0.25">
      <c r="A34" s="15"/>
      <c r="B34" s="7" t="s">
        <v>84</v>
      </c>
      <c r="C34" s="164"/>
      <c r="D34" s="29"/>
      <c r="E34" s="219"/>
      <c r="F34" s="219"/>
      <c r="G34" s="219"/>
      <c r="H34" s="220"/>
      <c r="I34" s="62">
        <f>'Year 1'!I34+'Year 2'!I34+'Year 3'!I34+'Year 4'!I34+'Year 5'!I34</f>
        <v>0</v>
      </c>
      <c r="J34" s="166">
        <f>'Year 1'!J34+'Year 2'!J34+'Year 3'!J34+'Year 4'!J34+'Year 5'!J34</f>
        <v>0</v>
      </c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61">
        <f>'Year 1'!I35+'Year 2'!I35+'Year 3'!I35+'Year 4'!I35+'Year 5'!I35</f>
        <v>0</v>
      </c>
      <c r="J35" s="168">
        <f>'Year 1'!J35+'Year 2'!J35+'Year 3'!J35+'Year 4'!J35+'Year 5'!J35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6" t="s">
        <v>69</v>
      </c>
      <c r="B36" s="257"/>
      <c r="C36" s="257"/>
      <c r="D36" s="257"/>
      <c r="E36" s="257"/>
      <c r="F36" s="257"/>
      <c r="G36" s="257"/>
      <c r="H36" s="257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62">
        <f>'Year 1'!I37+'Year 2'!I37+'Year 3'!I37+'Year 4'!I37+'Year 5'!I37</f>
        <v>0</v>
      </c>
      <c r="J37" s="166">
        <f>'Year 1'!J37+'Year 2'!J37+'Year 3'!J37+'Year 4'!J37+'Year 5'!J37</f>
        <v>0</v>
      </c>
      <c r="K37" s="110"/>
      <c r="L37" s="110"/>
      <c r="M37" s="110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106">
        <f>'Year 1'!I38+'Year 2'!I38+'Year 3'!I38+'Year 4'!I38+'Year 5'!I38</f>
        <v>0</v>
      </c>
      <c r="J38" s="189">
        <f>'Year 1'!J38+'Year 2'!J38+'Year 3'!J38+'Year 4'!J38+'Year 5'!J38</f>
        <v>0</v>
      </c>
      <c r="K38" s="110"/>
      <c r="L38" s="110"/>
      <c r="M38" s="110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61">
        <f>'Year 1'!I39+'Year 2'!I39+'Year 3'!I39+'Year 4'!I39+'Year 5'!I39</f>
        <v>0</v>
      </c>
      <c r="J39" s="168">
        <f>'Year 1'!J39+'Year 2'!J39+'Year 3'!J39+'Year 4'!J39+'Year 5'!J39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5" t="s">
        <v>8</v>
      </c>
      <c r="B40" s="276"/>
      <c r="C40" s="276"/>
      <c r="D40" s="276"/>
      <c r="E40" s="276"/>
      <c r="F40" s="276"/>
      <c r="G40" s="276"/>
      <c r="H40" s="276"/>
      <c r="I40" s="118"/>
      <c r="J40" s="191"/>
    </row>
    <row r="41" spans="1:19" ht="12" customHeight="1" x14ac:dyDescent="0.2">
      <c r="A41" s="17"/>
      <c r="B41" s="7" t="s">
        <v>78</v>
      </c>
      <c r="C41" s="7"/>
      <c r="D41" s="7"/>
      <c r="E41" s="7"/>
      <c r="F41" s="7"/>
      <c r="G41" s="164"/>
      <c r="H41" s="7"/>
      <c r="I41" s="64">
        <f>'Year 1'!I41+'Year 2'!I41+'Year 3'!I41+'Year 4'!I41+'Year 5'!I41</f>
        <v>0</v>
      </c>
      <c r="J41" s="192">
        <f>'Year 1'!J41+'Year 2'!J41+'Year 3'!J41+'Year 4'!J41+'Year 5'!J41</f>
        <v>0</v>
      </c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279"/>
      <c r="I42" s="64">
        <f>'Year 1'!I42+'Year 2'!I42+'Year 3'!I42+'Year 4'!I42+'Year 5'!I42</f>
        <v>0</v>
      </c>
      <c r="J42" s="192">
        <f>'Year 1'!J42+'Year 2'!J42+'Year 3'!J42+'Year 4'!J42+'Year 5'!J42</f>
        <v>0</v>
      </c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277"/>
      <c r="I43" s="64">
        <f>'Year 1'!I43+'Year 2'!I43+'Year 3'!I43+'Year 4'!I43+'Year 5'!I43</f>
        <v>0</v>
      </c>
      <c r="J43" s="192">
        <f>'Year 1'!J43+'Year 2'!J43+'Year 3'!J43+'Year 4'!J43+'Year 5'!J43</f>
        <v>0</v>
      </c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291"/>
      <c r="I44" s="169">
        <f>'Year 1'!I44+'Year 2'!I44+'Year 3'!I44+'Year 4'!I44+'Year 5'!I44</f>
        <v>0</v>
      </c>
      <c r="J44" s="193">
        <f>'Year 1'!J44+'Year 2'!J44+'Year 3'!J44+'Year 4'!J44+'Year 5'!J44</f>
        <v>0</v>
      </c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61">
        <f>'Year 1'!I45+'Year 2'!I45+'Year 3'!I45+'Year 4'!I45+'Year 5'!I45</f>
        <v>0</v>
      </c>
      <c r="J45" s="168">
        <f>'Year 1'!J45+'Year 2'!J45+'Year 3'!J45+'Year 4'!J45+'Year 5'!J45</f>
        <v>0</v>
      </c>
    </row>
    <row r="46" spans="1:19" ht="12" customHeight="1" x14ac:dyDescent="0.2">
      <c r="A46" s="275" t="s">
        <v>30</v>
      </c>
      <c r="B46" s="276"/>
      <c r="C46" s="276"/>
      <c r="D46" s="276"/>
      <c r="E46" s="276"/>
      <c r="F46" s="276"/>
      <c r="G46" s="276"/>
      <c r="H46" s="276"/>
      <c r="I46" s="25"/>
      <c r="J46" s="25"/>
    </row>
    <row r="47" spans="1:19" ht="12" customHeight="1" x14ac:dyDescent="0.2">
      <c r="A47" s="15"/>
      <c r="B47" s="7" t="s">
        <v>82</v>
      </c>
      <c r="C47" s="7">
        <f>'Year 5'!C47</f>
        <v>0</v>
      </c>
      <c r="D47" s="347" t="s">
        <v>104</v>
      </c>
      <c r="E47" s="347"/>
      <c r="F47" s="352">
        <f>'Year 1'!F47+'Year 2'!F47+'Year 3'!F47+'Year 4'!F47+'Year 5'!F47</f>
        <v>0</v>
      </c>
      <c r="G47" s="352"/>
      <c r="H47" s="349"/>
      <c r="I47" s="166">
        <f>'Year 1'!I47+'Year 2'!I47+'Year 3'!I47+'Year 4'!I47+'Year 5'!I47</f>
        <v>0</v>
      </c>
      <c r="J47" s="166">
        <f>'Year 1'!J47+'Year 2'!J47+'Year 3'!J47+'Year 4'!J47+'Year 5'!J47</f>
        <v>0</v>
      </c>
    </row>
    <row r="48" spans="1:19" ht="12" customHeight="1" x14ac:dyDescent="0.2">
      <c r="A48" s="15"/>
      <c r="B48" s="7" t="s">
        <v>83</v>
      </c>
      <c r="C48" s="7">
        <f>'Year 5'!C48</f>
        <v>0</v>
      </c>
      <c r="D48" s="347" t="s">
        <v>104</v>
      </c>
      <c r="E48" s="347"/>
      <c r="F48" s="352">
        <f>'Year 1'!F48+'Year 2'!F48+'Year 3'!F48+'Year 4'!F48+'Year 5'!F48</f>
        <v>0</v>
      </c>
      <c r="G48" s="352"/>
      <c r="H48" s="349"/>
      <c r="I48" s="166">
        <f>'Year 1'!I48+'Year 2'!I48+'Year 3'!I48+'Year 4'!I48+'Year 5'!I48</f>
        <v>0</v>
      </c>
      <c r="J48" s="166">
        <f>'Year 1'!J48+'Year 2'!J48+'Year 3'!J48+'Year 4'!J48+'Year 5'!J48</f>
        <v>0</v>
      </c>
    </row>
    <row r="49" spans="1:19" ht="12" customHeight="1" x14ac:dyDescent="0.2">
      <c r="A49" s="15"/>
      <c r="B49" s="7" t="s">
        <v>84</v>
      </c>
      <c r="C49" s="7">
        <f>'Year 5'!C49</f>
        <v>0</v>
      </c>
      <c r="D49" s="347" t="s">
        <v>104</v>
      </c>
      <c r="E49" s="347"/>
      <c r="F49" s="352">
        <f>'Year 1'!F49+'Year 2'!F49+'Year 3'!F49+'Year 4'!F49+'Year 5'!F49</f>
        <v>0</v>
      </c>
      <c r="G49" s="352"/>
      <c r="H49" s="349"/>
      <c r="I49" s="166">
        <f>'Year 1'!I49+'Year 2'!I49+'Year 3'!I49+'Year 4'!I49+'Year 5'!I49</f>
        <v>0</v>
      </c>
      <c r="J49" s="166">
        <f>'Year 1'!J49+'Year 2'!J49+'Year 3'!J49+'Year 4'!J49+'Year 5'!J49</f>
        <v>0</v>
      </c>
    </row>
    <row r="50" spans="1:19" ht="12" customHeight="1" x14ac:dyDescent="0.2">
      <c r="A50" s="15"/>
      <c r="B50" s="7" t="s">
        <v>85</v>
      </c>
      <c r="C50" s="7">
        <f>'Year 5'!C50</f>
        <v>0</v>
      </c>
      <c r="D50" s="347" t="s">
        <v>104</v>
      </c>
      <c r="E50" s="347"/>
      <c r="F50" s="352">
        <f>'Year 1'!F50+'Year 2'!F50+'Year 3'!F50+'Year 4'!F50+'Year 5'!F50</f>
        <v>0</v>
      </c>
      <c r="G50" s="352"/>
      <c r="H50" s="349"/>
      <c r="I50" s="166">
        <f>'Year 1'!I50+'Year 2'!I50+'Year 3'!I50+'Year 4'!I50+'Year 5'!I50</f>
        <v>0</v>
      </c>
      <c r="J50" s="166">
        <f>'Year 1'!J50+'Year 2'!J50+'Year 3'!J50+'Year 4'!J50+'Year 5'!J50</f>
        <v>0</v>
      </c>
    </row>
    <row r="51" spans="1:19" ht="12" customHeight="1" x14ac:dyDescent="0.2">
      <c r="A51" s="15"/>
      <c r="B51" s="7" t="s">
        <v>86</v>
      </c>
      <c r="C51" s="7">
        <f>'Year 5'!C51</f>
        <v>0</v>
      </c>
      <c r="D51" s="347" t="s">
        <v>104</v>
      </c>
      <c r="E51" s="347"/>
      <c r="F51" s="352">
        <f>'Year 1'!F51+'Year 2'!F51+'Year 3'!F51+'Year 4'!F51+'Year 5'!F51</f>
        <v>0</v>
      </c>
      <c r="G51" s="352"/>
      <c r="H51" s="349"/>
      <c r="I51" s="166">
        <f>'Year 1'!I51+'Year 2'!I51+'Year 3'!I51+'Year 4'!I51+'Year 5'!I51</f>
        <v>0</v>
      </c>
      <c r="J51" s="166">
        <f>'Year 1'!J51+'Year 2'!J51+'Year 3'!J51+'Year 4'!J51+'Year 5'!J51</f>
        <v>0</v>
      </c>
      <c r="K51" s="350"/>
    </row>
    <row r="52" spans="1:19" ht="12" customHeight="1" thickBot="1" x14ac:dyDescent="0.25">
      <c r="A52" s="119"/>
      <c r="B52" s="120" t="s">
        <v>38</v>
      </c>
      <c r="C52" s="122"/>
      <c r="D52" s="122"/>
      <c r="E52" s="122"/>
      <c r="F52" s="122"/>
      <c r="G52" s="122"/>
      <c r="H52" s="122"/>
      <c r="I52" s="167">
        <f>'Year 1'!I52+'Year 2'!I52+'Year 3'!I52+'Year 4'!I52+'Year 5'!I52</f>
        <v>0</v>
      </c>
      <c r="J52" s="167">
        <f>'Year 1'!J52+'Year 2'!J52+'Year 3'!J52+'Year 4'!J52+'Year 5'!J52</f>
        <v>0</v>
      </c>
    </row>
    <row r="53" spans="1:19" ht="12" customHeight="1" thickBot="1" x14ac:dyDescent="0.25">
      <c r="A53" s="273" t="s">
        <v>29</v>
      </c>
      <c r="B53" s="274"/>
      <c r="C53" s="301"/>
      <c r="D53" s="162"/>
      <c r="E53" s="162"/>
      <c r="F53" s="162"/>
      <c r="G53" s="162"/>
      <c r="H53" s="162"/>
      <c r="I53" s="161">
        <f>'Year 1'!I53+'Year 2'!I53+'Year 3'!I53+'Year 4'!I53+'Year 5'!I53</f>
        <v>0</v>
      </c>
      <c r="J53" s="168">
        <f>'Year 1'!J53+'Year 2'!J53+'Year 3'!J53+'Year 4'!J53+'Year 5'!J53</f>
        <v>0</v>
      </c>
    </row>
    <row r="54" spans="1:19" s="3" customFormat="1" ht="12" customHeight="1" x14ac:dyDescent="0.2">
      <c r="A54" s="256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62">
        <f>'Year 1'!I55+'Year 2'!I55+'Year 3'!I55+'Year 4'!I55+'Year 5'!I55</f>
        <v>0</v>
      </c>
      <c r="J55" s="166">
        <f>'Year 1'!J55+'Year 2'!J55+'Year 3'!J55+'Year 4'!J55+'Year 5'!J55</f>
        <v>0</v>
      </c>
      <c r="K55" s="114"/>
      <c r="L55" s="11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62">
        <f>'Year 1'!I56+'Year 2'!I56+'Year 3'!I56+'Year 4'!I56+'Year 5'!I56</f>
        <v>0</v>
      </c>
      <c r="J56" s="166">
        <f>'Year 1'!J56+'Year 2'!J56+'Year 3'!J56+'Year 4'!J56+'Year 5'!J56</f>
        <v>0</v>
      </c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62">
        <f>'Year 1'!I57+'Year 2'!I57+'Year 3'!I57+'Year 4'!I57+'Year 5'!I57</f>
        <v>0</v>
      </c>
      <c r="J57" s="166">
        <f>'Year 1'!J57+'Year 2'!J57+'Year 3'!J57+'Year 4'!J57+'Year 5'!J57</f>
        <v>0</v>
      </c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62">
        <f>'Year 1'!I58+'Year 2'!I58+'Year 3'!I58+'Year 4'!I58+'Year 5'!I58</f>
        <v>0</v>
      </c>
      <c r="J58" s="166">
        <f>'Year 1'!J58+'Year 2'!J58+'Year 3'!J58+'Year 4'!J58+'Year 5'!J58</f>
        <v>0</v>
      </c>
    </row>
    <row r="59" spans="1:19" ht="12" customHeight="1" x14ac:dyDescent="0.2">
      <c r="A59" s="17"/>
      <c r="B59" s="290" t="s">
        <v>79</v>
      </c>
      <c r="C59" s="290"/>
      <c r="D59" s="290"/>
      <c r="E59" s="290"/>
      <c r="F59" s="290"/>
      <c r="G59" s="290"/>
      <c r="H59" s="290"/>
      <c r="I59" s="155">
        <f>'Year 1'!I59+'Year 2'!I59+'Year 3'!I59+'Year 4'!I59+'Year 5'!I59</f>
        <v>0</v>
      </c>
      <c r="J59" s="194">
        <f>'Year 1'!J59+'Year 2'!J59+'Year 3'!J59+'Year 4'!J59+'Year 5'!J59</f>
        <v>0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6">
        <f>'Year 1'!I60+'Year 2'!I60+'Year 3'!I60+'Year 4'!I60+'Year 5'!I60</f>
        <v>0</v>
      </c>
      <c r="J60" s="189">
        <f>'Year 1'!J60+'Year 2'!J60+'Year 3'!J60+'Year 4'!J60+'Year 5'!J60</f>
        <v>0</v>
      </c>
    </row>
    <row r="61" spans="1:19" ht="12" customHeight="1" thickBot="1" x14ac:dyDescent="0.25">
      <c r="A61" s="273" t="s">
        <v>17</v>
      </c>
      <c r="B61" s="274"/>
      <c r="C61" s="274"/>
      <c r="D61" s="274"/>
      <c r="E61" s="274"/>
      <c r="F61" s="274"/>
      <c r="G61" s="274"/>
      <c r="H61" s="289"/>
      <c r="I61" s="161">
        <f>'Year 1'!I61+'Year 2'!I61+'Year 3'!I61+'Year 4'!I61+'Year 5'!I61</f>
        <v>0</v>
      </c>
      <c r="J61" s="168">
        <f>'Year 1'!J61+'Year 2'!J61+'Year 3'!J61+'Year 4'!J61+'Year 5'!J61</f>
        <v>0</v>
      </c>
    </row>
    <row r="62" spans="1:19" ht="12" customHeight="1" thickBot="1" x14ac:dyDescent="0.25">
      <c r="A62" s="343" t="s">
        <v>12</v>
      </c>
      <c r="B62" s="344"/>
      <c r="C62" s="344"/>
      <c r="D62" s="344"/>
      <c r="E62" s="344"/>
      <c r="F62" s="344"/>
      <c r="G62" s="344"/>
      <c r="H62" s="344"/>
      <c r="I62" s="176">
        <f>'Year 1'!I62+'Year 2'!I62+'Year 3'!I62+'Year 4'!I62+'Year 5'!I62</f>
        <v>0</v>
      </c>
      <c r="J62" s="195">
        <f>'Year 1'!J62+'Year 2'!J62+'Year 3'!J62+'Year 4'!J62+'Year 5'!J62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2'!E64</f>
        <v>0.48</v>
      </c>
      <c r="F64" s="149">
        <f>'Year 1'!F64+'Year 2'!F64+'Year 3'!F64+'Year 4'!F64+'Year 5'!F64</f>
        <v>0</v>
      </c>
      <c r="G64" s="149">
        <f>'Year 1'!G64+'Year 2'!G64+'Year 3'!G64+'Year 4'!G64+'Year 5'!G64</f>
        <v>0</v>
      </c>
      <c r="H64" s="152"/>
      <c r="I64" s="154"/>
      <c r="J64" s="197"/>
    </row>
    <row r="65" spans="1:11" ht="12" customHeight="1" thickBot="1" x14ac:dyDescent="0.25">
      <c r="A65" s="286" t="s">
        <v>62</v>
      </c>
      <c r="B65" s="287"/>
      <c r="C65" s="288"/>
      <c r="D65" s="182" t="s">
        <v>88</v>
      </c>
      <c r="E65" s="230">
        <f>'Year 1'!E65</f>
        <v>0.48</v>
      </c>
      <c r="F65" s="149">
        <f>'Year 1'!F65+'Year 2'!F65+'Year 3'!F65+'Year 4'!F65+'Year 5'!F65</f>
        <v>0</v>
      </c>
      <c r="G65" s="149">
        <f>'Year 1'!G65+'Year 2'!G65+'Year 3'!G65+'Year 4'!G65+'Year 5'!G65</f>
        <v>0</v>
      </c>
      <c r="H65" s="152"/>
      <c r="I65" s="187">
        <f>'Year 1'!I65+'Year 2'!I65+'Year 3'!I65+'Year 4'!I65+'Year 5'!I65</f>
        <v>0</v>
      </c>
      <c r="J65" s="198">
        <f>'Year 1'!J65+'Year 2'!J65+'Year 3'!J65+'Year 4'!J65+'Year 5'!J65</f>
        <v>0</v>
      </c>
      <c r="K65" s="111"/>
    </row>
    <row r="66" spans="1:11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76">
        <f>'Year 1'!I66+'Year 2'!I66+'Year 3'!I66+'Year 4'!I66+'Year 5'!I66</f>
        <v>0</v>
      </c>
      <c r="J66" s="195">
        <f>'Year 1'!J66+'Year 2'!J66+'Year 3'!J66+'Year 4'!J66+'Year 5'!J66</f>
        <v>0</v>
      </c>
      <c r="K66" s="111"/>
    </row>
    <row r="67" spans="1:11" x14ac:dyDescent="0.2">
      <c r="A67" s="268" t="s">
        <v>75</v>
      </c>
      <c r="B67" s="269"/>
      <c r="C67" s="269"/>
      <c r="D67" s="269"/>
      <c r="E67" s="269"/>
      <c r="F67" s="269"/>
      <c r="G67" s="269"/>
      <c r="H67" s="269"/>
      <c r="J67" s="9"/>
      <c r="K67" s="111"/>
    </row>
  </sheetData>
  <sheetProtection sheet="1" formatRows="0"/>
  <mergeCells count="59">
    <mergeCell ref="A27:C27"/>
    <mergeCell ref="A40:H40"/>
    <mergeCell ref="A30:C30"/>
    <mergeCell ref="A62:H62"/>
    <mergeCell ref="B42:H42"/>
    <mergeCell ref="B43:H43"/>
    <mergeCell ref="A31:H31"/>
    <mergeCell ref="A35:H35"/>
    <mergeCell ref="A36:H36"/>
    <mergeCell ref="D47:E47"/>
    <mergeCell ref="F47:G47"/>
    <mergeCell ref="D48:E48"/>
    <mergeCell ref="F48:G48"/>
    <mergeCell ref="D49:E49"/>
    <mergeCell ref="F49:G49"/>
    <mergeCell ref="D50:E50"/>
    <mergeCell ref="A63:C64"/>
    <mergeCell ref="A65:C65"/>
    <mergeCell ref="A66:H66"/>
    <mergeCell ref="A45:H45"/>
    <mergeCell ref="A46:H46"/>
    <mergeCell ref="A54:H54"/>
    <mergeCell ref="B55:H55"/>
    <mergeCell ref="A53:C53"/>
    <mergeCell ref="F50:G50"/>
    <mergeCell ref="D51:E51"/>
    <mergeCell ref="F51:G51"/>
    <mergeCell ref="I3:I4"/>
    <mergeCell ref="B4:C4"/>
    <mergeCell ref="B9:C9"/>
    <mergeCell ref="B10:C10"/>
    <mergeCell ref="B7:C7"/>
    <mergeCell ref="B8:C8"/>
    <mergeCell ref="B14:C14"/>
    <mergeCell ref="B11:C11"/>
    <mergeCell ref="B12:C12"/>
    <mergeCell ref="B15:C15"/>
    <mergeCell ref="A1:H1"/>
    <mergeCell ref="B5:C5"/>
    <mergeCell ref="B6:C6"/>
    <mergeCell ref="A3:C3"/>
    <mergeCell ref="F3:H3"/>
    <mergeCell ref="G2:H2"/>
    <mergeCell ref="A16:H16"/>
    <mergeCell ref="A17:C17"/>
    <mergeCell ref="A29:H29"/>
    <mergeCell ref="J3:J4"/>
    <mergeCell ref="A67:H67"/>
    <mergeCell ref="A39:H39"/>
    <mergeCell ref="A61:H61"/>
    <mergeCell ref="B56:H56"/>
    <mergeCell ref="B57:H57"/>
    <mergeCell ref="B58:H58"/>
    <mergeCell ref="B59:H59"/>
    <mergeCell ref="B44:H44"/>
    <mergeCell ref="B37:H37"/>
    <mergeCell ref="B60:H60"/>
    <mergeCell ref="B38:H38"/>
    <mergeCell ref="B13:C13"/>
  </mergeCells>
  <phoneticPr fontId="0" type="noConversion"/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Budget Notes</vt:lpstr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UL at Lafayette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 Erin H</dc:creator>
  <cp:lastModifiedBy>Jessica B Baudoin</cp:lastModifiedBy>
  <cp:lastPrinted>2024-01-17T17:06:33Z</cp:lastPrinted>
  <dcterms:created xsi:type="dcterms:W3CDTF">2003-06-19T14:28:22Z</dcterms:created>
  <dcterms:modified xsi:type="dcterms:W3CDTF">2025-03-11T20:13:48Z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2023-09-28T17:47:26Z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095b1f15-7a11-43a6-88a1-3ea56a13aba1</vt:lpwstr>
  </property>
  <property fmtid="{D5CDD505-2E9C-101B-9397-08002B2CF9AE}" pid="8" name="MSIP_Label_638202f9-8d41-4950-b014-f183e397b746_ContentBits">
    <vt:lpwstr>0</vt:lpwstr>
  </property>
</Properties>
</file>