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Z:\z_ORSP\02_Resources\01_ORSP\01_Templates and Forms\01_Budget Templates\FY26_uploaded to web 102725jb\"/>
    </mc:Choice>
  </mc:AlternateContent>
  <xr:revisionPtr revIDLastSave="0" documentId="13_ncr:1_{E0E94F89-7E06-400C-ADD7-0ED506FC4BD5}" xr6:coauthVersionLast="47" xr6:coauthVersionMax="47" xr10:uidLastSave="{00000000-0000-0000-0000-000000000000}"/>
  <bookViews>
    <workbookView xWindow="-110" yWindow="-110" windowWidth="19420" windowHeight="10300" firstSheet="1" activeTab="1" xr2:uid="{00000000-000D-0000-FFFF-FFFF00000000}"/>
  </bookViews>
  <sheets>
    <sheet name="Budget Notes" sheetId="8" state="hidden" r:id="rId1"/>
    <sheet name="Year 1" sheetId="1" r:id="rId2"/>
    <sheet name="Year 2" sheetId="9" r:id="rId3"/>
    <sheet name="Year 3" sheetId="3" r:id="rId4"/>
    <sheet name="Year 4" sheetId="4" r:id="rId5"/>
    <sheet name="Year 5" sheetId="5" r:id="rId6"/>
    <sheet name="Composite" sheetId="6" r:id="rId7"/>
  </sheets>
  <definedNames>
    <definedName name="_xlnm._FilterDatabase" localSheetId="6" hidden="1">Composite!$A$1:$J$61</definedName>
    <definedName name="_xlnm._FilterDatabase" localSheetId="5" hidden="1">'Year 5'!$A$1:$J$61</definedName>
    <definedName name="_xlnm.Print_Area" localSheetId="6">Composite!$A$1:$J$66</definedName>
    <definedName name="_xlnm.Print_Area" localSheetId="1">'Year 1'!$A$1:$J$66</definedName>
    <definedName name="_xlnm.Print_Area" localSheetId="2">'Year 2'!$A$1:$J$66</definedName>
    <definedName name="_xlnm.Print_Area" localSheetId="3">'Year 3'!$A$1:$J$66</definedName>
    <definedName name="_xlnm.Print_Area" localSheetId="4">'Year 4'!$A$1:$J$66</definedName>
    <definedName name="_xlnm.Print_Area" localSheetId="5">'Year 5'!$A$1:$J$66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7" i="6" l="1"/>
  <c r="A29" i="1"/>
  <c r="F22" i="5" l="1"/>
  <c r="F21" i="5"/>
  <c r="F22" i="4"/>
  <c r="F21" i="4"/>
  <c r="J21" i="4" s="1"/>
  <c r="F22" i="3"/>
  <c r="F21" i="3"/>
  <c r="F22" i="9"/>
  <c r="J22" i="9" s="1"/>
  <c r="F21" i="9"/>
  <c r="F22" i="1"/>
  <c r="F21" i="1"/>
  <c r="J29" i="1"/>
  <c r="J41" i="9"/>
  <c r="J23" i="1"/>
  <c r="J23" i="9"/>
  <c r="J23" i="3"/>
  <c r="J23" i="4"/>
  <c r="J23" i="5"/>
  <c r="J24" i="9"/>
  <c r="J24" i="3"/>
  <c r="J27" i="3" s="1"/>
  <c r="J28" i="3" s="1"/>
  <c r="J24" i="4"/>
  <c r="J24" i="6" s="1"/>
  <c r="J24" i="5"/>
  <c r="J24" i="1"/>
  <c r="J22" i="5"/>
  <c r="J21" i="5"/>
  <c r="J27" i="5" s="1"/>
  <c r="J28" i="5" s="1"/>
  <c r="J22" i="4"/>
  <c r="J22" i="3"/>
  <c r="J21" i="3"/>
  <c r="J21" i="9"/>
  <c r="E25" i="9"/>
  <c r="E20" i="9"/>
  <c r="E19" i="9"/>
  <c r="E25" i="3"/>
  <c r="E20" i="3"/>
  <c r="E19" i="3"/>
  <c r="E25" i="4"/>
  <c r="E20" i="4"/>
  <c r="E19" i="4"/>
  <c r="C48" i="9"/>
  <c r="C49" i="9"/>
  <c r="C50" i="9"/>
  <c r="C51" i="9"/>
  <c r="C47" i="9"/>
  <c r="E51" i="9"/>
  <c r="E48" i="9"/>
  <c r="E49" i="9"/>
  <c r="E50" i="9"/>
  <c r="E47" i="9"/>
  <c r="C48" i="3"/>
  <c r="C49" i="3"/>
  <c r="C50" i="3"/>
  <c r="C51" i="3"/>
  <c r="C47" i="3"/>
  <c r="E48" i="3"/>
  <c r="E49" i="3"/>
  <c r="E50" i="3"/>
  <c r="E51" i="3"/>
  <c r="E47" i="3"/>
  <c r="C48" i="4"/>
  <c r="C49" i="4"/>
  <c r="C50" i="4"/>
  <c r="C51" i="4"/>
  <c r="C47" i="4"/>
  <c r="E48" i="4"/>
  <c r="E49" i="4"/>
  <c r="E50" i="4"/>
  <c r="E51" i="4"/>
  <c r="E47" i="4"/>
  <c r="E48" i="5"/>
  <c r="E49" i="5"/>
  <c r="E50" i="5"/>
  <c r="E51" i="5"/>
  <c r="E47" i="5"/>
  <c r="C48" i="5"/>
  <c r="C49" i="5"/>
  <c r="C50" i="5"/>
  <c r="C51" i="5"/>
  <c r="C47" i="5"/>
  <c r="E25" i="5"/>
  <c r="E20" i="5"/>
  <c r="E19" i="5"/>
  <c r="J41" i="3"/>
  <c r="J41" i="4"/>
  <c r="J41" i="5"/>
  <c r="J41" i="1"/>
  <c r="J26" i="9"/>
  <c r="J26" i="3"/>
  <c r="J26" i="4"/>
  <c r="J26" i="5"/>
  <c r="J26" i="1"/>
  <c r="E5" i="9"/>
  <c r="F5" i="9"/>
  <c r="J5" i="9"/>
  <c r="E6" i="9"/>
  <c r="F6" i="9"/>
  <c r="J6" i="9"/>
  <c r="E7" i="9"/>
  <c r="F7" i="9"/>
  <c r="J7" i="9"/>
  <c r="E8" i="9"/>
  <c r="F8" i="9"/>
  <c r="J8" i="9"/>
  <c r="E9" i="9"/>
  <c r="F9" i="9"/>
  <c r="J9" i="9"/>
  <c r="E10" i="9"/>
  <c r="F10" i="9"/>
  <c r="J10" i="9"/>
  <c r="E12" i="9"/>
  <c r="F12" i="9"/>
  <c r="J12" i="9"/>
  <c r="E13" i="9"/>
  <c r="F13" i="9"/>
  <c r="J13" i="9"/>
  <c r="E14" i="9"/>
  <c r="F14" i="9"/>
  <c r="J14" i="9"/>
  <c r="E15" i="9"/>
  <c r="F15" i="9"/>
  <c r="J15" i="9"/>
  <c r="J16" i="9"/>
  <c r="F19" i="9"/>
  <c r="J19" i="9"/>
  <c r="F20" i="9"/>
  <c r="J20" i="9"/>
  <c r="F25" i="9"/>
  <c r="J25" i="9"/>
  <c r="E5" i="3"/>
  <c r="F5" i="3"/>
  <c r="J5" i="3"/>
  <c r="E6" i="3"/>
  <c r="F6" i="3"/>
  <c r="J6" i="3"/>
  <c r="E7" i="3"/>
  <c r="F7" i="3"/>
  <c r="J7" i="3"/>
  <c r="E8" i="3"/>
  <c r="F8" i="3"/>
  <c r="J8" i="3"/>
  <c r="E9" i="3"/>
  <c r="F9" i="3"/>
  <c r="J9" i="3"/>
  <c r="E10" i="3"/>
  <c r="F10" i="3"/>
  <c r="J10" i="3"/>
  <c r="E12" i="3"/>
  <c r="F12" i="3"/>
  <c r="J12" i="3"/>
  <c r="E13" i="3"/>
  <c r="F13" i="3"/>
  <c r="J13" i="3"/>
  <c r="E14" i="3"/>
  <c r="F14" i="3"/>
  <c r="J14" i="3"/>
  <c r="E15" i="3"/>
  <c r="F15" i="3"/>
  <c r="J15" i="3"/>
  <c r="J16" i="3"/>
  <c r="F19" i="3"/>
  <c r="J19" i="3"/>
  <c r="F20" i="3"/>
  <c r="J20" i="3"/>
  <c r="F25" i="3"/>
  <c r="J25" i="3"/>
  <c r="E5" i="4"/>
  <c r="F5" i="4"/>
  <c r="J5" i="4"/>
  <c r="E6" i="4"/>
  <c r="F6" i="4"/>
  <c r="J6" i="4"/>
  <c r="E7" i="4"/>
  <c r="F7" i="4"/>
  <c r="J7" i="4"/>
  <c r="E8" i="4"/>
  <c r="F8" i="4"/>
  <c r="J8" i="4"/>
  <c r="E9" i="4"/>
  <c r="F9" i="4"/>
  <c r="J9" i="4"/>
  <c r="E10" i="4"/>
  <c r="F10" i="4"/>
  <c r="J10" i="4"/>
  <c r="E12" i="4"/>
  <c r="F12" i="4"/>
  <c r="J12" i="4"/>
  <c r="E13" i="4"/>
  <c r="F13" i="4"/>
  <c r="J13" i="4"/>
  <c r="E14" i="4"/>
  <c r="F14" i="4"/>
  <c r="J14" i="4"/>
  <c r="E15" i="4"/>
  <c r="F15" i="4"/>
  <c r="J15" i="4"/>
  <c r="J16" i="4"/>
  <c r="F19" i="4"/>
  <c r="J19" i="4"/>
  <c r="F20" i="4"/>
  <c r="J20" i="4"/>
  <c r="F25" i="4"/>
  <c r="J25" i="4"/>
  <c r="F19" i="5"/>
  <c r="J19" i="5"/>
  <c r="F20" i="5"/>
  <c r="J20" i="5"/>
  <c r="F25" i="5"/>
  <c r="J25" i="5"/>
  <c r="J18" i="5"/>
  <c r="E5" i="5"/>
  <c r="F5" i="5"/>
  <c r="J5" i="5"/>
  <c r="E6" i="5"/>
  <c r="F6" i="5"/>
  <c r="J6" i="5"/>
  <c r="E7" i="5"/>
  <c r="F7" i="5"/>
  <c r="J7" i="5"/>
  <c r="E8" i="5"/>
  <c r="F8" i="5"/>
  <c r="J8" i="5"/>
  <c r="E9" i="5"/>
  <c r="F9" i="5"/>
  <c r="J9" i="5"/>
  <c r="E10" i="5"/>
  <c r="F10" i="5"/>
  <c r="J10" i="5"/>
  <c r="E12" i="5"/>
  <c r="F12" i="5"/>
  <c r="J12" i="5"/>
  <c r="E13" i="5"/>
  <c r="F13" i="5"/>
  <c r="J13" i="5"/>
  <c r="E14" i="5"/>
  <c r="F14" i="5"/>
  <c r="J14" i="5"/>
  <c r="E15" i="5"/>
  <c r="F15" i="5"/>
  <c r="J15" i="5"/>
  <c r="J16" i="5"/>
  <c r="F5" i="1"/>
  <c r="J5" i="1"/>
  <c r="F6" i="1"/>
  <c r="J6" i="1"/>
  <c r="F7" i="1"/>
  <c r="J7" i="1"/>
  <c r="F8" i="1"/>
  <c r="J8" i="1"/>
  <c r="F9" i="1"/>
  <c r="J9" i="1"/>
  <c r="F10" i="1"/>
  <c r="J10" i="1"/>
  <c r="J12" i="1"/>
  <c r="F13" i="1"/>
  <c r="J13" i="1"/>
  <c r="F14" i="1"/>
  <c r="J14" i="1"/>
  <c r="F15" i="1"/>
  <c r="J15" i="1"/>
  <c r="J16" i="1"/>
  <c r="F18" i="1"/>
  <c r="J18" i="1"/>
  <c r="F19" i="1"/>
  <c r="J19" i="1"/>
  <c r="F20" i="1"/>
  <c r="J20" i="1"/>
  <c r="F25" i="1"/>
  <c r="J25" i="1"/>
  <c r="J21" i="1"/>
  <c r="J27" i="1" s="1"/>
  <c r="J28" i="1" s="1"/>
  <c r="J22" i="1"/>
  <c r="F18" i="9"/>
  <c r="J18" i="9"/>
  <c r="F18" i="3"/>
  <c r="J18" i="3"/>
  <c r="F18" i="4"/>
  <c r="J18" i="4"/>
  <c r="F18" i="5"/>
  <c r="J18" i="6"/>
  <c r="J19" i="6"/>
  <c r="J20" i="6"/>
  <c r="J47" i="1"/>
  <c r="J47" i="9"/>
  <c r="J48" i="1"/>
  <c r="J48" i="9"/>
  <c r="J49" i="1"/>
  <c r="J49" i="9"/>
  <c r="J50" i="1"/>
  <c r="J50" i="9"/>
  <c r="J51" i="1"/>
  <c r="J51" i="9"/>
  <c r="J52" i="1"/>
  <c r="J52" i="9"/>
  <c r="J47" i="3"/>
  <c r="J48" i="3"/>
  <c r="J49" i="3"/>
  <c r="J50" i="3"/>
  <c r="J51" i="3"/>
  <c r="J52" i="3"/>
  <c r="J47" i="4"/>
  <c r="J48" i="4"/>
  <c r="J49" i="4"/>
  <c r="J50" i="4"/>
  <c r="J51" i="4"/>
  <c r="J52" i="4"/>
  <c r="J47" i="5"/>
  <c r="J48" i="5"/>
  <c r="J49" i="5"/>
  <c r="J50" i="5"/>
  <c r="J51" i="5"/>
  <c r="J52" i="5"/>
  <c r="J52" i="6"/>
  <c r="J51" i="6"/>
  <c r="J50" i="6"/>
  <c r="J49" i="6"/>
  <c r="J48" i="6"/>
  <c r="J47" i="6"/>
  <c r="J35" i="1"/>
  <c r="J53" i="1"/>
  <c r="F12" i="1"/>
  <c r="M60" i="1"/>
  <c r="M59" i="9"/>
  <c r="M60" i="9"/>
  <c r="M59" i="3"/>
  <c r="M60" i="3"/>
  <c r="M59" i="4"/>
  <c r="M60" i="4"/>
  <c r="M59" i="5"/>
  <c r="M60" i="5"/>
  <c r="J2" i="1"/>
  <c r="G2" i="9"/>
  <c r="J2" i="9"/>
  <c r="G2" i="3"/>
  <c r="J33" i="6"/>
  <c r="J34" i="6"/>
  <c r="J32" i="6"/>
  <c r="J35" i="9"/>
  <c r="J35" i="3"/>
  <c r="J35" i="4"/>
  <c r="J35" i="5"/>
  <c r="J35" i="6"/>
  <c r="L60" i="1"/>
  <c r="L59" i="9"/>
  <c r="L60" i="9"/>
  <c r="L59" i="3"/>
  <c r="L60" i="3"/>
  <c r="L59" i="4"/>
  <c r="L60" i="4"/>
  <c r="L59" i="5"/>
  <c r="L60" i="5"/>
  <c r="F64" i="6"/>
  <c r="F64" i="9"/>
  <c r="F64" i="3"/>
  <c r="B19" i="6"/>
  <c r="F64" i="5"/>
  <c r="J45" i="9"/>
  <c r="J45" i="3"/>
  <c r="J45" i="4"/>
  <c r="J45" i="5"/>
  <c r="J39" i="1"/>
  <c r="J39" i="9"/>
  <c r="J39" i="3"/>
  <c r="J39" i="4"/>
  <c r="J39" i="5"/>
  <c r="J39" i="6"/>
  <c r="J45" i="1"/>
  <c r="J61" i="9"/>
  <c r="J61" i="1"/>
  <c r="J61" i="3"/>
  <c r="J61" i="4"/>
  <c r="J61" i="5"/>
  <c r="J61" i="6"/>
  <c r="J42" i="6"/>
  <c r="J43" i="6"/>
  <c r="J44" i="6"/>
  <c r="J67" i="9"/>
  <c r="J67" i="3"/>
  <c r="J67" i="4"/>
  <c r="J67" i="5"/>
  <c r="B5" i="9"/>
  <c r="B5" i="4"/>
  <c r="A1" i="9"/>
  <c r="A1" i="6"/>
  <c r="A1" i="5"/>
  <c r="A1" i="4"/>
  <c r="A1" i="3"/>
  <c r="A2" i="9"/>
  <c r="A2" i="6"/>
  <c r="A2" i="5"/>
  <c r="A2" i="4"/>
  <c r="A2" i="3"/>
  <c r="J56" i="6"/>
  <c r="J57" i="6"/>
  <c r="J58" i="6"/>
  <c r="J59" i="6"/>
  <c r="J60" i="6"/>
  <c r="J55" i="6"/>
  <c r="B20" i="6"/>
  <c r="B21" i="6"/>
  <c r="B22" i="6"/>
  <c r="B23" i="6"/>
  <c r="B24" i="6"/>
  <c r="B25" i="6"/>
  <c r="B26" i="6"/>
  <c r="B18" i="6"/>
  <c r="J38" i="6"/>
  <c r="J37" i="6"/>
  <c r="B6" i="9"/>
  <c r="B7" i="9"/>
  <c r="B8" i="9"/>
  <c r="B9" i="9"/>
  <c r="B10" i="9"/>
  <c r="B15" i="9"/>
  <c r="B14" i="9"/>
  <c r="B13" i="9"/>
  <c r="B12" i="9"/>
  <c r="B10" i="6"/>
  <c r="B9" i="6"/>
  <c r="B12" i="3"/>
  <c r="B10" i="5"/>
  <c r="B9" i="5"/>
  <c r="B8" i="5"/>
  <c r="B7" i="5"/>
  <c r="B6" i="5"/>
  <c r="B5" i="5"/>
  <c r="B10" i="4"/>
  <c r="B9" i="4"/>
  <c r="B8" i="4"/>
  <c r="B7" i="4"/>
  <c r="B6" i="4"/>
  <c r="B10" i="3"/>
  <c r="B9" i="3"/>
  <c r="B8" i="3"/>
  <c r="B7" i="3"/>
  <c r="B6" i="3"/>
  <c r="B5" i="3"/>
  <c r="F5" i="6"/>
  <c r="F6" i="6"/>
  <c r="F7" i="6"/>
  <c r="F8" i="6"/>
  <c r="F9" i="6"/>
  <c r="F10" i="6"/>
  <c r="F13" i="6"/>
  <c r="F14" i="6"/>
  <c r="F15" i="6"/>
  <c r="B15" i="6"/>
  <c r="B14" i="6"/>
  <c r="B13" i="6"/>
  <c r="F12" i="6"/>
  <c r="B12" i="6"/>
  <c r="B8" i="6"/>
  <c r="B7" i="6"/>
  <c r="B6" i="6"/>
  <c r="B5" i="6"/>
  <c r="B15" i="5"/>
  <c r="B14" i="5"/>
  <c r="B13" i="5"/>
  <c r="B12" i="5"/>
  <c r="B15" i="4"/>
  <c r="B14" i="4"/>
  <c r="B13" i="4"/>
  <c r="B12" i="4"/>
  <c r="B15" i="3"/>
  <c r="B14" i="3"/>
  <c r="B13" i="3"/>
  <c r="J25" i="6"/>
  <c r="J45" i="6"/>
  <c r="J2" i="3"/>
  <c r="G2" i="4"/>
  <c r="J41" i="6"/>
  <c r="J26" i="6"/>
  <c r="F64" i="4"/>
  <c r="J2" i="4"/>
  <c r="G2" i="5"/>
  <c r="J2" i="5"/>
  <c r="J15" i="6"/>
  <c r="J12" i="6"/>
  <c r="J53" i="9"/>
  <c r="J53" i="3"/>
  <c r="J5" i="6"/>
  <c r="J14" i="6"/>
  <c r="J10" i="6"/>
  <c r="J6" i="6"/>
  <c r="J13" i="6"/>
  <c r="J7" i="6"/>
  <c r="J9" i="6"/>
  <c r="J8" i="6"/>
  <c r="J53" i="4"/>
  <c r="J16" i="6"/>
  <c r="J53" i="5"/>
  <c r="J53" i="6"/>
  <c r="J27" i="4" l="1"/>
  <c r="J28" i="4" s="1"/>
  <c r="J21" i="6"/>
  <c r="J22" i="6"/>
  <c r="J27" i="9"/>
  <c r="J28" i="9" s="1"/>
  <c r="J27" i="6"/>
  <c r="A29" i="9"/>
  <c r="J30" i="1"/>
  <c r="J23" i="6"/>
  <c r="J28" i="6" l="1"/>
  <c r="A29" i="3"/>
  <c r="J29" i="9"/>
  <c r="J62" i="1"/>
  <c r="J30" i="9" l="1"/>
  <c r="A29" i="4"/>
  <c r="J29" i="3"/>
  <c r="J30" i="3" s="1"/>
  <c r="J62" i="3" s="1"/>
  <c r="G64" i="3" s="1"/>
  <c r="H64" i="3" s="1"/>
  <c r="J65" i="3" s="1"/>
  <c r="J66" i="3" s="1"/>
  <c r="G64" i="1"/>
  <c r="J29" i="4" l="1"/>
  <c r="J30" i="4" s="1"/>
  <c r="J62" i="4" s="1"/>
  <c r="G64" i="4" s="1"/>
  <c r="H64" i="4" s="1"/>
  <c r="J65" i="4" s="1"/>
  <c r="J66" i="4" s="1"/>
  <c r="A29" i="5"/>
  <c r="J29" i="5" s="1"/>
  <c r="J30" i="5" s="1"/>
  <c r="J62" i="5" s="1"/>
  <c r="G64" i="5" s="1"/>
  <c r="H64" i="5" s="1"/>
  <c r="J65" i="5" s="1"/>
  <c r="J66" i="5" s="1"/>
  <c r="J62" i="9"/>
  <c r="H64" i="1"/>
  <c r="J29" i="6" l="1"/>
  <c r="J30" i="6"/>
  <c r="G64" i="9"/>
  <c r="J62" i="6"/>
  <c r="J65" i="1"/>
  <c r="H64" i="9" l="1"/>
  <c r="G64" i="6"/>
  <c r="J66" i="1"/>
  <c r="J65" i="9" l="1"/>
  <c r="H64" i="6"/>
  <c r="J66" i="9" l="1"/>
  <c r="J66" i="6" s="1"/>
  <c r="J6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A1836C9B-CEC8-4F24-B7EC-3B4E1791B083}">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D94A2A7F-FE72-44A8-BE2B-AED162FC086E}">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8FAFD6D3-F298-48F5-A0D9-C850049FD229}">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0DE64B81-6857-4D78-8ECE-643060ED1B76}">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C8282468-B6A0-4142-ADD2-40DF2849D32F}">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6F1CB1F6-38E2-4DEF-86B8-7AE58D561086}">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FCD90E0A-BB67-40E9-B0A2-55C138234ABB}">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84AA13AF-7AFB-46E2-B9B9-2255B5DEAE8E}">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DE1A585C-88B4-4646-8041-E405B6F1ABBC}">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D36AC496-325A-4D2A-8E9E-DB355E719321}">
      <text>
        <r>
          <rPr>
            <b/>
            <sz val="9"/>
            <color indexed="81"/>
            <rFont val="Tahoma"/>
            <family val="2"/>
          </rPr>
          <t>Minimum requirement:</t>
        </r>
        <r>
          <rPr>
            <sz val="9"/>
            <color indexed="81"/>
            <rFont val="Tahoma"/>
            <family val="2"/>
          </rPr>
          <t xml:space="preserve">
minimum wage $7.25 an hour</t>
        </r>
      </text>
    </comment>
    <comment ref="F24" authorId="0" shapeId="0" xr:uid="{B29366F1-D803-46D5-8F96-D92A133E3C76}">
      <text>
        <r>
          <rPr>
            <b/>
            <sz val="9"/>
            <color indexed="81"/>
            <rFont val="Tahoma"/>
            <family val="2"/>
          </rPr>
          <t>Minimum requirement:</t>
        </r>
        <r>
          <rPr>
            <sz val="9"/>
            <color indexed="81"/>
            <rFont val="Tahoma"/>
            <family val="2"/>
          </rPr>
          <t xml:space="preserve">
minimum wage $7.25 an hour</t>
        </r>
      </text>
    </comment>
    <comment ref="A36" authorId="0" shapeId="0" xr:uid="{B22E22FC-6826-438E-9328-DC3CE559EA93}">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B2538962-442F-4606-97D0-371F28C282D0}">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4512A135-5470-400B-8299-FD1F213E9B8B}">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94434101-FCB6-4714-B1AD-DAF1B0A86D1E}">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B4C0A0CC-BF6B-4CC8-9C39-D9519A43CEA6}">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348ADAB8-57D1-4EFA-B4C5-4E5BD602245D}">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8C0A9CA8-3B30-4C4A-9313-FF27B1BEDEEA}">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0762CC11-3DFF-4F96-B36D-142BA507898A}">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26B11FB1-6AFD-44A2-839E-BC7E5949E486}">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892EE6E1-10A9-4224-B849-91C269679592}">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4990C99D-23EA-42F9-BF84-98CCCFA5D64B}">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05B8CA7A-C5D8-4C1B-9BA2-8420F8671DFB}">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49721D26-3815-477E-9C4A-FC7ADD1C4C36}">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B3FDB91D-7304-4B6C-9FF5-9564295384F8}">
      <text>
        <r>
          <rPr>
            <b/>
            <sz val="9"/>
            <color indexed="81"/>
            <rFont val="Tahoma"/>
            <family val="2"/>
          </rPr>
          <t>Minimum requirement:</t>
        </r>
        <r>
          <rPr>
            <sz val="9"/>
            <color indexed="81"/>
            <rFont val="Tahoma"/>
            <family val="2"/>
          </rPr>
          <t xml:space="preserve">
minimum wage $7.25 an hour</t>
        </r>
      </text>
    </comment>
    <comment ref="F24" authorId="0" shapeId="0" xr:uid="{4C09D780-3030-465B-A4B5-07EE25EC1AC3}">
      <text>
        <r>
          <rPr>
            <b/>
            <sz val="9"/>
            <color indexed="81"/>
            <rFont val="Tahoma"/>
            <family val="2"/>
          </rPr>
          <t>Minimum requirement:</t>
        </r>
        <r>
          <rPr>
            <sz val="9"/>
            <color indexed="81"/>
            <rFont val="Tahoma"/>
            <family val="2"/>
          </rPr>
          <t xml:space="preserve">
minimum wage $7.25 an hour</t>
        </r>
      </text>
    </comment>
    <comment ref="A36" authorId="0" shapeId="0" xr:uid="{00E8507B-3EA9-4016-972E-A0A44CB50FE7}">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5759EE0C-BE60-432A-B36E-CFF201D2D46A}">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8E924B27-EE73-4473-816A-82EB00344824}">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9103DCE8-F2DD-41B4-8D6C-BF04EA8A5951}">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C1A1191F-8443-49AE-874B-922537704844}">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90129B1B-3ACA-403C-98DC-7CDCC6855291}">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05CD5783-CA28-4B29-8A7D-6D2262D956BF}">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E551E804-2E85-4343-8FAD-3ED9FC5BCC53}">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CCD9348B-ADF2-46FC-AC54-93970D1AB207}">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B4B03317-0493-4D45-80D7-47314E8E501D}">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8BD757B9-3B70-44F9-96A9-064D26AAD1AF}">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E1FFA9F2-83C2-47AF-A57A-B83FB51D77FC}">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C0060CDF-F915-40D1-A594-3799ED392B7E}">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E96AD6D8-E900-42A3-B15F-340FE5E30658}">
      <text>
        <r>
          <rPr>
            <b/>
            <sz val="9"/>
            <color indexed="81"/>
            <rFont val="Tahoma"/>
            <family val="2"/>
          </rPr>
          <t>Minimum requirement:</t>
        </r>
        <r>
          <rPr>
            <sz val="9"/>
            <color indexed="81"/>
            <rFont val="Tahoma"/>
            <family val="2"/>
          </rPr>
          <t xml:space="preserve">
minimum wage $7.25 an hour</t>
        </r>
      </text>
    </comment>
    <comment ref="F24" authorId="0" shapeId="0" xr:uid="{5222B747-4EF9-45FF-A408-31303E45C702}">
      <text>
        <r>
          <rPr>
            <b/>
            <sz val="9"/>
            <color indexed="81"/>
            <rFont val="Tahoma"/>
            <family val="2"/>
          </rPr>
          <t>Minimum requirement:</t>
        </r>
        <r>
          <rPr>
            <sz val="9"/>
            <color indexed="81"/>
            <rFont val="Tahoma"/>
            <family val="2"/>
          </rPr>
          <t xml:space="preserve">
minimum wage $7.25 an hour</t>
        </r>
      </text>
    </comment>
    <comment ref="A36" authorId="0" shapeId="0" xr:uid="{64B001DA-2D88-4508-9D5B-DFAD45591562}">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55131EAB-EF8D-4594-9641-5EE7FD125EB5}">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DC5775A1-B087-4A14-8242-446E63D625EA}">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92ECF80B-314D-40CA-A03E-464A6AC8B745}">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45BA84BC-DA00-4BDF-A41F-F7F05CC301AB}">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0250F0CA-1CD2-40FA-B1F9-4994929E0C65}">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796537FA-866C-4ADA-BFF0-0F976E8C20B1}">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24807962-0D63-4599-9939-A7BEC5137379}">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2FF82F25-C6AF-427B-B17A-6A847EAC354A}">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9AED3689-AC0E-4A54-9F0F-C0397DA02EE2}">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797A2BEE-8A8C-43DD-9914-A41B4DDD8AB3}">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44072464-D21F-4A33-A000-6FD24E02972B}">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CE5901CC-0D98-4582-BAE0-61B635B79B05}">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FB96711D-046D-45B2-AADF-6A69CBA3D3C5}">
      <text>
        <r>
          <rPr>
            <b/>
            <sz val="9"/>
            <color indexed="81"/>
            <rFont val="Tahoma"/>
            <family val="2"/>
          </rPr>
          <t>Minimum requirement:</t>
        </r>
        <r>
          <rPr>
            <sz val="9"/>
            <color indexed="81"/>
            <rFont val="Tahoma"/>
            <family val="2"/>
          </rPr>
          <t xml:space="preserve">
minimum wage $7.25 an hour</t>
        </r>
      </text>
    </comment>
    <comment ref="F24" authorId="0" shapeId="0" xr:uid="{63D0C961-C2E7-497E-B1B6-E9E15375812D}">
      <text>
        <r>
          <rPr>
            <b/>
            <sz val="9"/>
            <color indexed="81"/>
            <rFont val="Tahoma"/>
            <family val="2"/>
          </rPr>
          <t>Minimum requirement:</t>
        </r>
        <r>
          <rPr>
            <sz val="9"/>
            <color indexed="81"/>
            <rFont val="Tahoma"/>
            <family val="2"/>
          </rPr>
          <t xml:space="preserve">
minimum wage $7.25 an hour</t>
        </r>
      </text>
    </comment>
    <comment ref="A36" authorId="0" shapeId="0" xr:uid="{B9A2FA4E-9169-472E-B352-CE5473A47F3E}">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F7500283-3CC2-436E-AAB1-11E81156E4F7}">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5C1428B6-CD92-4F11-A3A2-28DF94600264}">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09225F55-3C5B-4E14-BF89-5DC3D4A95591}">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Jessica B Baudoin</author>
    <author>Author</author>
  </authors>
  <commentList>
    <comment ref="C21" authorId="0" shapeId="0" xr:uid="{FCBE6906-EA9E-46C6-BACD-185A32BE7325}">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1" authorId="1" shapeId="0" xr:uid="{FECC70A0-E6A0-4E56-838C-A209FA538172}">
      <text>
        <r>
          <rPr>
            <b/>
            <sz val="9"/>
            <color rgb="FF000000"/>
            <rFont val="Tahoma"/>
            <family val="2"/>
          </rPr>
          <t>Minimum requirement:</t>
        </r>
        <r>
          <rPr>
            <sz val="9"/>
            <color rgb="FF000000"/>
            <rFont val="Tahoma"/>
            <family val="2"/>
          </rPr>
          <t xml:space="preserve">
$20,000 for a 9-month academic year to be paid in 10 check payments 
(Updated 4.8.2024)</t>
        </r>
      </text>
    </comment>
    <comment ref="H21" authorId="1" shapeId="0" xr:uid="{514BDEB6-38D6-4473-ADC5-8A5A8D8B020B}">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1" authorId="1" shapeId="0" xr:uid="{D06F9C71-6201-4A72-B4C5-11ADD7AF2920}">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2" authorId="0" shapeId="0" xr:uid="{86BD7BD3-9F45-4852-BAD2-D06770F3EBB4}">
      <text>
        <r>
          <rPr>
            <sz val="9"/>
            <color indexed="81"/>
            <rFont val="Tahoma"/>
            <family val="2"/>
          </rPr>
          <t>Graduate Research Assistants are salaried student employees (as determined by Human Resources) who receive a tuition waiver and whose job duties consist of performing research that is in their fields (or a closely related field) of study and is integral to the student’s education. The duties performed are under the direct supervision of faculty or research professionals. The primary duties do not involve classroom instruction. Beyond approval of the Dean of the Graduate School, GRA appointments must be approved by Sponsored Programs Finance Administration and Compliance (for all research/sponsored-program-funded positions) or the Office of Finance and Administration (for state- or foundation/endowment-funded positions).</t>
        </r>
      </text>
    </comment>
    <comment ref="F22" authorId="1" shapeId="0" xr:uid="{ACE912BD-57F5-4540-9320-E1D3975DC7B4}">
      <text>
        <r>
          <rPr>
            <b/>
            <sz val="9"/>
            <color rgb="FF000000"/>
            <rFont val="Tahoma"/>
            <family val="2"/>
          </rPr>
          <t xml:space="preserve">Minimum requirement: </t>
        </r>
        <r>
          <rPr>
            <sz val="9"/>
            <color rgb="FF000000"/>
            <rFont val="Tahoma"/>
            <family val="2"/>
          </rPr>
          <t xml:space="preserve">
$11,500 for a 9-month academic year to be paid in 10 check payments 
(Updated 4.8.2024)</t>
        </r>
      </text>
    </comment>
    <comment ref="H22" authorId="1" shapeId="0" xr:uid="{D2476803-0096-432F-9E21-157A473BCBAE}">
      <text>
        <r>
          <rPr>
            <u/>
            <sz val="9"/>
            <color indexed="81"/>
            <rFont val="Tahoma"/>
            <family val="2"/>
          </rPr>
          <t>Academic Year</t>
        </r>
        <r>
          <rPr>
            <sz val="9"/>
            <color indexed="81"/>
            <rFont val="Tahoma"/>
            <family val="2"/>
          </rPr>
          <t xml:space="preserve">
9 months of work (start date: faculty return to end date: grades due) = 10 check payments
20 hours/week during semester. Not required to work during offical breaks unless separately arranged. </t>
        </r>
      </text>
    </comment>
    <comment ref="I22" authorId="1" shapeId="0" xr:uid="{FA378619-D071-41CE-A3F8-B4E2680BDD2B}">
      <text>
        <r>
          <rPr>
            <u/>
            <sz val="9"/>
            <color indexed="81"/>
            <rFont val="Tahoma"/>
            <family val="2"/>
          </rPr>
          <t>Summer semester</t>
        </r>
        <r>
          <rPr>
            <sz val="9"/>
            <color indexed="81"/>
            <rFont val="Tahoma"/>
            <family val="2"/>
          </rPr>
          <t xml:space="preserve">
2 months of work (June 1 to July 31) = 2 check payments
30 hours/week during summer months. Not required to work during offical breaks unless separately arranged. </t>
        </r>
      </text>
    </comment>
    <comment ref="C23" authorId="0" shapeId="0" xr:uid="{7FAE8B20-1910-4EB2-B486-0E7B10C47442}">
      <text>
        <r>
          <rPr>
            <u/>
            <sz val="9"/>
            <color indexed="81"/>
            <rFont val="Tahoma"/>
            <family val="2"/>
          </rPr>
          <t>Option 1 (for non-assistantship work)</t>
        </r>
        <r>
          <rPr>
            <sz val="9"/>
            <color indexed="81"/>
            <rFont val="Tahoma"/>
            <family val="2"/>
          </rPr>
          <t xml:space="preserve">:
Graduate student worker positions or part-time research assistants performing limited project support are paid hourly, since the work is not part of a formal assistantship appointment.
</t>
        </r>
        <r>
          <rPr>
            <u/>
            <sz val="9"/>
            <color indexed="81"/>
            <rFont val="Tahoma"/>
            <family val="2"/>
          </rPr>
          <t>Option 2 (for work between semesters)</t>
        </r>
        <r>
          <rPr>
            <sz val="9"/>
            <color indexed="81"/>
            <rFont val="Tahoma"/>
            <family val="2"/>
          </rPr>
          <t>:
Graduate students are paid hourly if they perform work during official university breaks between Fall, Spring, and Summer semesters (dates are listed on the Graduate Assistant PAF form). Work during these periods is outside the appointment period.</t>
        </r>
      </text>
    </comment>
    <comment ref="F23" authorId="0" shapeId="0" xr:uid="{07D580D8-A670-45D1-908E-1DCEDF839550}">
      <text>
        <r>
          <rPr>
            <b/>
            <sz val="9"/>
            <color indexed="81"/>
            <rFont val="Tahoma"/>
            <family val="2"/>
          </rPr>
          <t>Minimum requirement:</t>
        </r>
        <r>
          <rPr>
            <sz val="9"/>
            <color indexed="81"/>
            <rFont val="Tahoma"/>
            <family val="2"/>
          </rPr>
          <t xml:space="preserve">
minimum wage $7.25 an hour</t>
        </r>
      </text>
    </comment>
    <comment ref="F24" authorId="0" shapeId="0" xr:uid="{CDFFB8C6-C74C-4E97-9DDD-C2206640BC7D}">
      <text>
        <r>
          <rPr>
            <b/>
            <sz val="9"/>
            <color indexed="81"/>
            <rFont val="Tahoma"/>
            <family val="2"/>
          </rPr>
          <t>Minimum requirement:</t>
        </r>
        <r>
          <rPr>
            <sz val="9"/>
            <color indexed="81"/>
            <rFont val="Tahoma"/>
            <family val="2"/>
          </rPr>
          <t xml:space="preserve">
minimum wage $7.25 an hour</t>
        </r>
      </text>
    </comment>
    <comment ref="A36" authorId="0" shapeId="0" xr:uid="{41B7D8D9-54FE-42E9-81F8-B9A05ECD7671}">
      <text>
        <r>
          <rPr>
            <b/>
            <sz val="9"/>
            <color indexed="81"/>
            <rFont val="Tahoma"/>
            <family val="2"/>
          </rPr>
          <t xml:space="preserve">UL Lafayette Employee Travel 
(PI, Key Personnel, Students):
</t>
        </r>
        <r>
          <rPr>
            <sz val="9"/>
            <color indexed="81"/>
            <rFont val="Tahoma"/>
            <family val="2"/>
          </rPr>
          <t>Include transportation, lodging, meals, and related expenses for official project travel, per 2 CFR § 200.475. Must follow University travel policy.</t>
        </r>
      </text>
    </comment>
    <comment ref="B38" authorId="0" shapeId="0" xr:uid="{28A63421-8D31-405C-A382-1376A906CB24}">
      <text>
        <r>
          <rPr>
            <b/>
            <sz val="9"/>
            <color indexed="81"/>
            <rFont val="Tahoma"/>
            <family val="2"/>
          </rPr>
          <t xml:space="preserve">Reach out to Office of Research Integrity several months before your planned travel: </t>
        </r>
        <r>
          <rPr>
            <sz val="9"/>
            <color indexed="81"/>
            <rFont val="Tahoma"/>
            <family val="2"/>
          </rPr>
          <t xml:space="preserve">https://vpresearch.louisiana.edu/research-integrity/export-controls/foreign-travel-information </t>
        </r>
      </text>
    </comment>
    <comment ref="A40" authorId="0" shapeId="0" xr:uid="{CF5F3C9B-3AB9-4AF4-BBB7-ACA8A69515AA}">
      <text>
        <r>
          <rPr>
            <b/>
            <sz val="9"/>
            <color indexed="81"/>
            <rFont val="Tahoma"/>
            <family val="2"/>
          </rPr>
          <t xml:space="preserve">Non-employee Participant Support Costs:
</t>
        </r>
        <r>
          <rPr>
            <sz val="9"/>
            <color indexed="81"/>
            <rFont val="Tahoma"/>
            <family val="2"/>
          </rPr>
          <t xml:space="preserve">Covers stipends, travel, and related costs for non-employee participants </t>
        </r>
        <r>
          <rPr>
            <i/>
            <sz val="9"/>
            <color indexed="81"/>
            <rFont val="Tahoma"/>
            <family val="2"/>
          </rPr>
          <t>only</t>
        </r>
        <r>
          <rPr>
            <sz val="9"/>
            <color indexed="81"/>
            <rFont val="Tahoma"/>
            <family val="2"/>
          </rPr>
          <t xml:space="preserve"> (trainees, workshop attendees, program beneficieries).
PI, staff, and student employee travel cannot be charged here per 2 CFR § 200.1.</t>
        </r>
      </text>
    </comment>
    <comment ref="B58" authorId="0" shapeId="0" xr:uid="{5C7AA3A1-5C9C-4ACF-A551-4903905B70F4}">
      <text>
        <r>
          <rPr>
            <sz val="6"/>
            <color indexed="81"/>
            <rFont val="Tahoma"/>
            <family val="2"/>
          </rPr>
          <t xml:space="preserve">The cost of computer services, including computer-based retrieval of scientific, technical, and educational information, may be requested only where it is institutional policy to charge such costs as direct charges. A justification based on the established computer service rates at the proposing organization must be included. The proposal budget also may request costs for leasing of computer equipment.
</t>
        </r>
        <r>
          <rPr>
            <b/>
            <sz val="6"/>
            <color indexed="81"/>
            <rFont val="Tahoma"/>
            <family val="2"/>
          </rPr>
          <t>It does not include standard desktop or laptop computers, general software, or institutional tech support.</t>
        </r>
      </text>
    </comment>
  </commentList>
</comments>
</file>

<file path=xl/sharedStrings.xml><?xml version="1.0" encoding="utf-8"?>
<sst xmlns="http://schemas.openxmlformats.org/spreadsheetml/2006/main" count="657" uniqueCount="112">
  <si>
    <t>TOTAL PERMANENT EQUIPMENT</t>
  </si>
  <si>
    <t>Rate</t>
  </si>
  <si>
    <t>Total</t>
  </si>
  <si>
    <t>)  OTHER PROFESSIONALS (TECHNICIAN, PROGRAMMER, ETC.)</t>
  </si>
  <si>
    <t>Salary</t>
  </si>
  <si>
    <t>Monthly</t>
  </si>
  <si>
    <t>(</t>
  </si>
  <si>
    <t>PARTICIPANT SUPPORT COSTS</t>
  </si>
  <si>
    <t>TRAVEL</t>
  </si>
  <si>
    <t>SUBSISTENCE</t>
  </si>
  <si>
    <t>OTHER</t>
  </si>
  <si>
    <t>TOTAL DIRECT COSTS</t>
  </si>
  <si>
    <t>MATERIALS AND SUPPLIES</t>
  </si>
  <si>
    <t>PUBLICATIONS COSTS/DOCUMENTATION/DISSEMINATION</t>
  </si>
  <si>
    <t>CONSULTANT SERVICES</t>
  </si>
  <si>
    <t>TOTAL OTHER DIRECT COSTS</t>
  </si>
  <si>
    <t>TOTAL SENIOR PERSONNEL</t>
  </si>
  <si>
    <t>1)</t>
  </si>
  <si>
    <t>2)</t>
  </si>
  <si>
    <t>3)</t>
  </si>
  <si>
    <t>4)</t>
  </si>
  <si>
    <t>5)</t>
  </si>
  <si>
    <t>SENIOR PERSONNEL</t>
  </si>
  <si>
    <t>EFFORT</t>
  </si>
  <si>
    <t>Funds Requested</t>
  </si>
  <si>
    <t>TOTAL PARTICIPANT SUPPORT COSTS</t>
  </si>
  <si>
    <t>6)</t>
  </si>
  <si>
    <t>TOTAL SUBCONTRACTS/SUBAWARDS</t>
  </si>
  <si>
    <t>SUBAWARDS/SUBCONTRACTS</t>
  </si>
  <si>
    <t>Year 1</t>
  </si>
  <si>
    <t>12 Month Employees</t>
  </si>
  <si>
    <t>9 Month Employees</t>
  </si>
  <si>
    <t xml:space="preserve">3) </t>
  </si>
  <si>
    <t>SMR Months</t>
  </si>
  <si>
    <t>CAL Months</t>
  </si>
  <si>
    <t>ACAD  Months</t>
  </si>
  <si>
    <t>Subcontract amounts over the first $25,000 of each subcontract</t>
  </si>
  <si>
    <t>Base (MTDC)</t>
  </si>
  <si>
    <t>Year 2</t>
  </si>
  <si>
    <t xml:space="preserve">1)  </t>
  </si>
  <si>
    <t xml:space="preserve">2) </t>
  </si>
  <si>
    <t>Year 3</t>
  </si>
  <si>
    <t>Year 4</t>
  </si>
  <si>
    <t>Year 5</t>
  </si>
  <si>
    <t>Composite</t>
  </si>
  <si>
    <t>Office of Research and Sponsored Programs</t>
  </si>
  <si>
    <t>n</t>
  </si>
  <si>
    <t xml:space="preserve">)  OTHER </t>
  </si>
  <si>
    <t>UL Lafayette</t>
  </si>
  <si>
    <t>This worksheet is designed as a tool to assist UL Lafayette researchers in developing budgets for externally sponsored research projects.  Individuals utilizing this worksheet should be aware of the following:</t>
  </si>
  <si>
    <t>The Composite budget will be calculated automatically as the information for each individual budget year is inputted into the corresponding worksheet.</t>
  </si>
  <si>
    <t xml:space="preserve">In the Senior Personnel section, the user should input the current salary in the worksheet for Year 1 for each individual in either the section for 9 month or 12 month employees (depending on each individual's status).  The monthly rate will be calculated automatically.  </t>
  </si>
  <si>
    <t xml:space="preserve">The spreadsheet will automatically calculate a 4% increase per year beginning in Year 2 for each individual in the senior personnel section.  </t>
  </si>
  <si>
    <t>This budget worksheet can accommodate a budget for a project up to 5 years in length.  For a project less than 5 years in length, simply complete the budget worksheets for the appropriate number of years and leave the remaining  worksheets blank.  Example:  For a three year project, complete worksheets for Year 1, Year 2, Year 3.  Do not input information into the worksheets for Year 4 &amp; Year 5.   If you attempt to delete the worksheets that are unused, the composite worksheet will display errors and will not calculate correctly.</t>
  </si>
  <si>
    <t>Budget Template: 26% MTDC</t>
  </si>
  <si>
    <r>
      <t xml:space="preserve">OTHER PERSONNEL </t>
    </r>
    <r>
      <rPr>
        <i/>
        <sz val="7"/>
        <rFont val="Arial"/>
        <family val="2"/>
      </rPr>
      <t>(SHOW QUANTITY IN PARENTHESES)</t>
    </r>
  </si>
  <si>
    <t>FRINGE BENEFITS</t>
  </si>
  <si>
    <t xml:space="preserve">TOTAL FACILITIES &amp; ADMINISTRATIVE (F&amp;A) COSTS </t>
  </si>
  <si>
    <t xml:space="preserve">TOTAL DIRECT AND F&amp;A COSTS </t>
  </si>
  <si>
    <t>F&amp;A Cost</t>
  </si>
  <si>
    <r>
      <t>DOMESTIC (</t>
    </r>
    <r>
      <rPr>
        <sz val="5"/>
        <rFont val="Arial"/>
        <family val="2"/>
      </rPr>
      <t>The 50 United States, District of Columbia, Puerto Rico, the US Virgin Islands, American Samoa, Guam and Saipan.)</t>
    </r>
  </si>
  <si>
    <r>
      <t xml:space="preserve">FOREIGN </t>
    </r>
    <r>
      <rPr>
        <sz val="5"/>
        <rFont val="Arial"/>
        <family val="2"/>
      </rPr>
      <t xml:space="preserve">(All travel to destinations </t>
    </r>
    <r>
      <rPr>
        <b/>
        <sz val="5"/>
        <rFont val="Arial"/>
        <family val="2"/>
      </rPr>
      <t>outside of</t>
    </r>
    <r>
      <rPr>
        <sz val="5"/>
        <rFont val="Arial"/>
        <family val="2"/>
      </rPr>
      <t xml:space="preserve"> the 50 United States, District of Columbia, Puerto Rico, the US Virgin Islands, American Samoa, Guam and Saipan.)</t>
    </r>
  </si>
  <si>
    <t xml:space="preserve">TUITION </t>
  </si>
  <si>
    <t xml:space="preserve">PRINCIPAL INVESTIGATOR:  </t>
  </si>
  <si>
    <r>
      <t>TRAVEL</t>
    </r>
    <r>
      <rPr>
        <sz val="7"/>
        <rFont val="Arial"/>
        <family val="2"/>
      </rPr>
      <t xml:space="preserve"> </t>
    </r>
    <r>
      <rPr>
        <i/>
        <sz val="7"/>
        <rFont val="Arial"/>
        <family val="2"/>
      </rPr>
      <t>(LIST ON BUDGET JUSTIFICATION PAGE)</t>
    </r>
  </si>
  <si>
    <r>
      <t xml:space="preserve">OTHER DIRECT COSTS </t>
    </r>
    <r>
      <rPr>
        <i/>
        <sz val="7"/>
        <rFont val="Arial"/>
        <family val="2"/>
      </rPr>
      <t>(ITEMIZE ON BUDGET JUSTIFICATION PAGE)</t>
    </r>
  </si>
  <si>
    <t>FACILITIES &amp; ADMINISTRATIVE (F&amp;A) COSTS</t>
  </si>
  <si>
    <t xml:space="preserve">SPONSOR: </t>
  </si>
  <si>
    <t>TOTAL TRAVEL COSTS</t>
  </si>
  <si>
    <t>Note:  Permanent Equipment, Participant Support Costs, Subcontracts over $25,000, and Tuition are not included in the base for the indirect cost calculation.</t>
  </si>
  <si>
    <t xml:space="preserve">each x </t>
  </si>
  <si>
    <t>people</t>
  </si>
  <si>
    <t>TUITION</t>
  </si>
  <si>
    <t>Please contact your Pre-Award Specialist if formula changes need to be made.</t>
  </si>
  <si>
    <t>TOTAL OTHER PERSONNEL</t>
  </si>
  <si>
    <t>TOTAL PERSONNEL &amp; FRINGE BENEFITS</t>
  </si>
  <si>
    <t>#1:</t>
  </si>
  <si>
    <t>#2:</t>
  </si>
  <si>
    <t>#3:</t>
  </si>
  <si>
    <t>#4:</t>
  </si>
  <si>
    <t>#5:</t>
  </si>
  <si>
    <t>Total amount:</t>
  </si>
  <si>
    <t>)  POST DOCTORAL FELLOWS</t>
  </si>
  <si>
    <t>)  NON-FACULTY RESEARCHERS</t>
  </si>
  <si>
    <t>)  GRADUATE STUDENTS: Doctoral-level GRA</t>
  </si>
  <si>
    <t>)  GRADUATE STUDENTS: Masters-level GRA</t>
  </si>
  <si>
    <t>)  GRADUATE STUDENTS: Hourly Rate</t>
  </si>
  <si>
    <t>Fall</t>
  </si>
  <si>
    <t>Spring</t>
  </si>
  <si>
    <t xml:space="preserve">to </t>
  </si>
  <si>
    <r>
      <t>PERMANENT EQUIPMENT</t>
    </r>
    <r>
      <rPr>
        <sz val="7"/>
        <rFont val="Arial"/>
        <family val="2"/>
      </rPr>
      <t xml:space="preserve"> </t>
    </r>
    <r>
      <rPr>
        <i/>
        <sz val="7"/>
        <rFont val="Arial"/>
        <family val="2"/>
      </rPr>
      <t xml:space="preserve">(LIST ITEM AND DOLLAR AMOUNT FOR EACH ITEM EXCEEDING $5,000.00)   </t>
    </r>
    <r>
      <rPr>
        <sz val="7"/>
        <rFont val="Arial"/>
        <family val="2"/>
      </rPr>
      <t xml:space="preserve">                                                                                                                                           </t>
    </r>
  </si>
  <si>
    <t>* Each consecutive year includes an auto calculated 0.5% increase from the previous year.</t>
  </si>
  <si>
    <t>* Each consecutive year includes an auto-calculated 5% increase from the previous year.</t>
  </si>
  <si>
    <t>TOTAL PERSONNEL</t>
  </si>
  <si>
    <t>UEI #:</t>
  </si>
  <si>
    <t xml:space="preserve">STIPENDS             </t>
  </si>
  <si>
    <t>)  ADMINISTRATIVE - CLERICAL (If charged directly)</t>
  </si>
  <si>
    <t xml:space="preserve">FRINGE BENEFITS </t>
  </si>
  <si>
    <t>COMPUTER SERVICES</t>
  </si>
  <si>
    <t>)  UNDERGRADUATE STUDENTS: Hourly Rate</t>
  </si>
  <si>
    <t xml:space="preserve">rate per hour: </t>
  </si>
  <si>
    <t>hrs/wk x wks:</t>
  </si>
  <si>
    <t>Please contact your Pre-Award Specialist to verify salaries.</t>
  </si>
  <si>
    <t>* If this project starts in the next fiscal year, multiply current salaries by 1.05 to include a 5% increase for budgeting purposes.</t>
  </si>
  <si>
    <t>CAL
%</t>
  </si>
  <si>
    <t>ACAD
%</t>
  </si>
  <si>
    <t>https://vpresearch.louisiana.edu/investigator-toolkit/rates-institutional-information</t>
  </si>
  <si>
    <t>* ENTER START DATE OF PROJECT; verify fringe, tuition and F&amp;A rates using embedded hyperlinks</t>
  </si>
  <si>
    <t>* Prefilled values, customize for your project, review notes for minimums</t>
  </si>
  <si>
    <r>
      <t>TRAVEL</t>
    </r>
    <r>
      <rPr>
        <sz val="7"/>
        <rFont val="Arial"/>
        <family val="2"/>
      </rPr>
      <t xml:space="preserve"> </t>
    </r>
    <r>
      <rPr>
        <i/>
        <sz val="7"/>
        <rFont val="Arial"/>
        <family val="2"/>
      </rPr>
      <t>(PROVIDE DETAIL ON BUDGET JUSTIFICATION PAGE)</t>
    </r>
  </si>
  <si>
    <t>* will autocalcuate based on entered start date above</t>
  </si>
  <si>
    <t>rev 10.29.25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</si>
</sst>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409]mmmm\ d\,\ yyyy;@"/>
  </numFmts>
  <fonts count="37" x14ac:knownFonts="1">
    <font>
      <sz val="10"/>
      <name val="Arial"/>
    </font>
    <font>
      <sz val="10"/>
      <name val="Arial"/>
      <family val="2"/>
    </font>
    <font>
      <sz val="7"/>
      <name val="Arial"/>
      <family val="2"/>
    </font>
    <font>
      <sz val="7"/>
      <color indexed="22"/>
      <name val="Arial"/>
      <family val="2"/>
    </font>
    <font>
      <sz val="10"/>
      <name val="Arial"/>
      <family val="2"/>
    </font>
    <font>
      <b/>
      <sz val="7"/>
      <name val="Arial"/>
      <family val="2"/>
    </font>
    <font>
      <i/>
      <sz val="7"/>
      <name val="Arial"/>
      <family val="2"/>
    </font>
    <font>
      <b/>
      <sz val="9"/>
      <name val="Arial"/>
      <family val="2"/>
    </font>
    <font>
      <b/>
      <sz val="12"/>
      <name val="Arial"/>
      <family val="2"/>
    </font>
    <font>
      <sz val="8"/>
      <name val="Arial"/>
      <family val="2"/>
    </font>
    <font>
      <sz val="10"/>
      <name val="Wingdings"/>
      <charset val="2"/>
    </font>
    <font>
      <i/>
      <sz val="6"/>
      <name val="Arial"/>
      <family val="2"/>
    </font>
    <font>
      <sz val="10"/>
      <name val="Calibri"/>
      <family val="2"/>
      <scheme val="minor"/>
    </font>
    <font>
      <b/>
      <sz val="14"/>
      <name val="Calibri"/>
      <family val="2"/>
      <scheme val="minor"/>
    </font>
    <font>
      <sz val="18"/>
      <name val="Calibri"/>
      <family val="2"/>
      <scheme val="minor"/>
    </font>
    <font>
      <sz val="5"/>
      <name val="Arial"/>
      <family val="2"/>
    </font>
    <font>
      <b/>
      <sz val="5"/>
      <name val="Arial"/>
      <family val="2"/>
    </font>
    <font>
      <sz val="11"/>
      <color rgb="FFFF0000"/>
      <name val="Calibri"/>
      <family val="2"/>
    </font>
    <font>
      <sz val="7"/>
      <color rgb="FF0070C0"/>
      <name val="Arial"/>
      <family val="2"/>
    </font>
    <font>
      <sz val="7"/>
      <color rgb="FFFF0000"/>
      <name val="Arial"/>
      <family val="2"/>
    </font>
    <font>
      <b/>
      <i/>
      <sz val="7"/>
      <name val="Arial"/>
      <family val="2"/>
    </font>
    <font>
      <b/>
      <i/>
      <sz val="7"/>
      <color rgb="FF0070C0"/>
      <name val="Arial"/>
      <family val="2"/>
    </font>
    <font>
      <b/>
      <i/>
      <sz val="7"/>
      <color indexed="30"/>
      <name val="Arial"/>
      <family val="2"/>
    </font>
    <font>
      <sz val="6"/>
      <color rgb="FF0070C0"/>
      <name val="Arial"/>
      <family val="2"/>
    </font>
    <font>
      <sz val="11"/>
      <color indexed="8"/>
      <name val="Calibri"/>
      <family val="2"/>
      <scheme val="minor"/>
    </font>
    <font>
      <b/>
      <sz val="6"/>
      <color indexed="81"/>
      <name val="Tahoma"/>
      <family val="2"/>
    </font>
    <font>
      <sz val="6"/>
      <color indexed="81"/>
      <name val="Tahoma"/>
      <family val="2"/>
    </font>
    <font>
      <sz val="7"/>
      <color theme="1"/>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u/>
      <sz val="7"/>
      <color theme="10"/>
      <name val="Arial"/>
      <family val="2"/>
    </font>
    <font>
      <u/>
      <sz val="9"/>
      <color indexed="81"/>
      <name val="Tahoma"/>
      <family val="2"/>
    </font>
    <font>
      <u/>
      <sz val="10"/>
      <color theme="9"/>
      <name val="Arial"/>
      <family val="2"/>
    </font>
    <font>
      <u/>
      <sz val="9"/>
      <color theme="9"/>
      <name val="Arial"/>
      <family val="2"/>
    </font>
    <font>
      <i/>
      <sz val="9"/>
      <color indexed="81"/>
      <name val="Tahoma"/>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6"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24" fillId="0" borderId="0"/>
    <xf numFmtId="0" fontId="34" fillId="0" borderId="0" applyNumberFormat="0" applyFill="0" applyBorder="0" applyAlignment="0" applyProtection="0"/>
  </cellStyleXfs>
  <cellXfs count="324">
    <xf numFmtId="0" fontId="0" fillId="0" borderId="0" xfId="0"/>
    <xf numFmtId="0" fontId="2" fillId="0" borderId="1" xfId="0" applyFont="1" applyBorder="1" applyAlignment="1">
      <alignment horizontal="left" indent="1"/>
    </xf>
    <xf numFmtId="0" fontId="2" fillId="0" borderId="1" xfId="0" applyFont="1" applyBorder="1"/>
    <xf numFmtId="0" fontId="2" fillId="0" borderId="1" xfId="0" applyFont="1" applyBorder="1" applyAlignment="1">
      <alignment horizontal="left"/>
    </xf>
    <xf numFmtId="0" fontId="2" fillId="0" borderId="2" xfId="0" applyFont="1" applyBorder="1" applyAlignment="1">
      <alignment horizontal="left" indent="1"/>
    </xf>
    <xf numFmtId="0" fontId="2" fillId="0" borderId="4" xfId="0" applyFont="1" applyBorder="1"/>
    <xf numFmtId="0" fontId="4" fillId="0" borderId="1" xfId="0" applyFont="1" applyBorder="1"/>
    <xf numFmtId="3" fontId="2" fillId="0" borderId="1" xfId="0" applyNumberFormat="1" applyFont="1" applyBorder="1"/>
    <xf numFmtId="1" fontId="2" fillId="0" borderId="4" xfId="0" applyNumberFormat="1" applyFont="1" applyBorder="1" applyAlignment="1">
      <alignment horizontal="left" indent="1"/>
    </xf>
    <xf numFmtId="0" fontId="2" fillId="0" borderId="3" xfId="0" applyFont="1" applyBorder="1"/>
    <xf numFmtId="0" fontId="2" fillId="0" borderId="5" xfId="0" applyFont="1" applyBorder="1" applyAlignment="1">
      <alignment horizontal="center"/>
    </xf>
    <xf numFmtId="0" fontId="2" fillId="0" borderId="6" xfId="0" applyFont="1" applyBorder="1" applyAlignment="1">
      <alignment horizontal="left"/>
    </xf>
    <xf numFmtId="0" fontId="2" fillId="0" borderId="6" xfId="0" applyFont="1" applyBorder="1" applyAlignment="1">
      <alignment horizontal="right"/>
    </xf>
    <xf numFmtId="0" fontId="2" fillId="0" borderId="6" xfId="0" applyFont="1" applyBorder="1" applyAlignment="1">
      <alignment horizontal="left" indent="1"/>
    </xf>
    <xf numFmtId="0" fontId="2" fillId="0" borderId="7" xfId="0" applyFont="1" applyBorder="1"/>
    <xf numFmtId="0" fontId="2" fillId="0" borderId="6" xfId="0" applyFont="1" applyBorder="1"/>
    <xf numFmtId="0" fontId="2" fillId="0" borderId="8" xfId="0" applyFont="1" applyBorder="1" applyAlignment="1">
      <alignment horizontal="left"/>
    </xf>
    <xf numFmtId="0" fontId="2" fillId="0" borderId="8" xfId="0" applyFont="1" applyBorder="1" applyAlignment="1">
      <alignment horizontal="left" indent="1"/>
    </xf>
    <xf numFmtId="0" fontId="2" fillId="0" borderId="5" xfId="0" applyFont="1" applyBorder="1"/>
    <xf numFmtId="164" fontId="2" fillId="0" borderId="5" xfId="0" applyNumberFormat="1" applyFont="1" applyBorder="1" applyAlignment="1">
      <alignment horizontal="center"/>
    </xf>
    <xf numFmtId="0" fontId="2" fillId="0" borderId="10" xfId="0" applyFont="1" applyBorder="1"/>
    <xf numFmtId="3" fontId="2" fillId="2" borderId="14" xfId="0" applyNumberFormat="1" applyFont="1" applyFill="1" applyBorder="1" applyAlignment="1">
      <alignment horizontal="right"/>
    </xf>
    <xf numFmtId="3" fontId="2" fillId="2" borderId="14" xfId="0" applyNumberFormat="1" applyFont="1" applyFill="1" applyBorder="1" applyAlignment="1">
      <alignment horizontal="center"/>
    </xf>
    <xf numFmtId="3" fontId="2" fillId="2" borderId="14" xfId="0" applyNumberFormat="1" applyFont="1" applyFill="1" applyBorder="1"/>
    <xf numFmtId="3" fontId="3" fillId="2" borderId="15" xfId="0" applyNumberFormat="1" applyFont="1" applyFill="1" applyBorder="1" applyAlignment="1">
      <alignment horizontal="center"/>
    </xf>
    <xf numFmtId="3" fontId="3" fillId="2" borderId="16" xfId="0" applyNumberFormat="1" applyFont="1" applyFill="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wrapText="1"/>
    </xf>
    <xf numFmtId="0" fontId="2" fillId="0" borderId="4" xfId="0" applyFont="1" applyBorder="1" applyAlignment="1">
      <alignment horizontal="right" indent="1"/>
    </xf>
    <xf numFmtId="0" fontId="8" fillId="0" borderId="0" xfId="0" applyFont="1" applyAlignment="1">
      <alignment horizontal="center" vertical="center"/>
    </xf>
    <xf numFmtId="0" fontId="2" fillId="2" borderId="21" xfId="0" applyFont="1" applyFill="1" applyBorder="1" applyAlignment="1">
      <alignment horizontal="left" indent="1"/>
    </xf>
    <xf numFmtId="0" fontId="2" fillId="2" borderId="1" xfId="0" applyFont="1" applyFill="1" applyBorder="1" applyAlignment="1">
      <alignment horizontal="left" indent="1"/>
    </xf>
    <xf numFmtId="165" fontId="2" fillId="0" borderId="21" xfId="1" applyNumberFormat="1" applyFont="1" applyBorder="1"/>
    <xf numFmtId="0" fontId="2" fillId="0" borderId="22" xfId="0" applyFont="1" applyBorder="1" applyAlignment="1">
      <alignment horizontal="left"/>
    </xf>
    <xf numFmtId="0" fontId="2" fillId="2" borderId="23" xfId="0" applyFont="1" applyFill="1" applyBorder="1" applyAlignment="1">
      <alignment horizontal="left" indent="1"/>
    </xf>
    <xf numFmtId="0" fontId="2" fillId="2" borderId="24" xfId="0" applyFont="1" applyFill="1" applyBorder="1" applyAlignment="1">
      <alignment horizontal="left" indent="1"/>
    </xf>
    <xf numFmtId="0" fontId="2" fillId="2" borderId="25" xfId="0" applyFont="1" applyFill="1" applyBorder="1" applyAlignment="1">
      <alignment horizontal="left" indent="1"/>
    </xf>
    <xf numFmtId="0" fontId="2" fillId="0" borderId="24" xfId="0" applyFont="1" applyBorder="1" applyAlignment="1">
      <alignment horizontal="center" wrapText="1"/>
    </xf>
    <xf numFmtId="0" fontId="2" fillId="0" borderId="9" xfId="0" applyFont="1" applyBorder="1" applyAlignment="1">
      <alignment horizontal="center" wrapText="1"/>
    </xf>
    <xf numFmtId="0" fontId="2" fillId="2" borderId="26" xfId="0" applyFont="1" applyFill="1" applyBorder="1" applyAlignment="1">
      <alignment horizontal="left" indent="1"/>
    </xf>
    <xf numFmtId="165" fontId="2" fillId="2" borderId="24" xfId="1" applyNumberFormat="1" applyFont="1" applyFill="1" applyBorder="1" applyAlignment="1">
      <alignment horizontal="left" indent="1"/>
    </xf>
    <xf numFmtId="165" fontId="2" fillId="2" borderId="25" xfId="1" applyNumberFormat="1" applyFont="1" applyFill="1" applyBorder="1" applyAlignment="1">
      <alignment horizontal="left" indent="1"/>
    </xf>
    <xf numFmtId="0" fontId="2" fillId="2" borderId="9" xfId="0" applyFont="1" applyFill="1" applyBorder="1" applyAlignment="1">
      <alignment horizontal="left" indent="1"/>
    </xf>
    <xf numFmtId="165" fontId="2" fillId="0" borderId="19" xfId="1" applyNumberFormat="1" applyFont="1" applyBorder="1"/>
    <xf numFmtId="0" fontId="2" fillId="0" borderId="27" xfId="0" applyFont="1" applyBorder="1" applyAlignment="1">
      <alignment horizontal="center" wrapText="1"/>
    </xf>
    <xf numFmtId="0" fontId="2" fillId="0" borderId="5" xfId="0" applyFont="1" applyBorder="1" applyAlignment="1">
      <alignment horizontal="center" wrapText="1"/>
    </xf>
    <xf numFmtId="9" fontId="2" fillId="0" borderId="26" xfId="2" applyFont="1" applyBorder="1" applyAlignment="1">
      <alignment horizontal="left" indent="1"/>
    </xf>
    <xf numFmtId="9" fontId="2" fillId="0" borderId="1" xfId="2" applyFont="1" applyBorder="1" applyAlignment="1">
      <alignment horizontal="left" indent="1"/>
    </xf>
    <xf numFmtId="9" fontId="2" fillId="0" borderId="23" xfId="2" applyFont="1" applyBorder="1" applyAlignment="1">
      <alignment horizontal="left" indent="1"/>
    </xf>
    <xf numFmtId="9" fontId="2" fillId="0" borderId="21" xfId="2" applyFont="1" applyBorder="1" applyAlignment="1">
      <alignment horizontal="left" indent="1"/>
    </xf>
    <xf numFmtId="0" fontId="2" fillId="0" borderId="28" xfId="0" applyFont="1" applyBorder="1" applyAlignment="1">
      <alignment horizontal="center" wrapText="1"/>
    </xf>
    <xf numFmtId="0" fontId="2" fillId="0" borderId="29" xfId="0" applyFont="1" applyBorder="1"/>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0" borderId="13" xfId="0" applyFont="1" applyBorder="1" applyAlignment="1">
      <alignment horizontal="center" wrapText="1"/>
    </xf>
    <xf numFmtId="0" fontId="2" fillId="0" borderId="32" xfId="0" applyFont="1" applyBorder="1" applyAlignment="1">
      <alignment horizontal="left" indent="1"/>
    </xf>
    <xf numFmtId="0" fontId="2" fillId="2" borderId="13" xfId="0" applyFont="1" applyFill="1" applyBorder="1" applyAlignment="1">
      <alignment horizontal="left" indent="1"/>
    </xf>
    <xf numFmtId="0" fontId="2" fillId="2" borderId="32" xfId="0" applyFont="1" applyFill="1" applyBorder="1" applyAlignment="1">
      <alignment horizontal="left" indent="1"/>
    </xf>
    <xf numFmtId="0" fontId="2" fillId="2" borderId="2" xfId="0" applyFont="1" applyFill="1" applyBorder="1" applyAlignment="1">
      <alignment horizontal="left" indent="1"/>
    </xf>
    <xf numFmtId="0" fontId="2" fillId="0" borderId="33" xfId="0" applyFont="1" applyBorder="1" applyAlignment="1">
      <alignment horizontal="center" wrapText="1"/>
    </xf>
    <xf numFmtId="165" fontId="2" fillId="0" borderId="35" xfId="1" applyNumberFormat="1" applyFont="1" applyBorder="1" applyAlignment="1"/>
    <xf numFmtId="165" fontId="2" fillId="2" borderId="36" xfId="1" applyNumberFormat="1" applyFont="1" applyFill="1" applyBorder="1" applyAlignment="1"/>
    <xf numFmtId="165" fontId="2" fillId="0" borderId="37" xfId="1" applyNumberFormat="1" applyFont="1" applyBorder="1" applyAlignment="1"/>
    <xf numFmtId="0" fontId="10" fillId="0" borderId="0" xfId="0" applyFont="1" applyAlignment="1">
      <alignment horizontal="right" vertical="top"/>
    </xf>
    <xf numFmtId="0" fontId="12" fillId="0" borderId="0" xfId="0" applyFont="1"/>
    <xf numFmtId="0" fontId="12" fillId="0" borderId="0" xfId="0" applyFont="1" applyAlignment="1">
      <alignment horizontal="justify"/>
    </xf>
    <xf numFmtId="0" fontId="10" fillId="0" borderId="0" xfId="0" applyFont="1" applyAlignment="1">
      <alignment horizontal="justify" vertical="top"/>
    </xf>
    <xf numFmtId="0" fontId="12" fillId="0" borderId="0" xfId="0" applyFont="1" applyAlignment="1">
      <alignment horizontal="justify" vertical="top" wrapText="1"/>
    </xf>
    <xf numFmtId="0" fontId="7" fillId="0" borderId="0" xfId="0" applyFont="1" applyAlignment="1">
      <alignment horizontal="center" vertical="center"/>
    </xf>
    <xf numFmtId="0" fontId="2" fillId="2" borderId="40" xfId="0" applyFont="1" applyFill="1" applyBorder="1" applyAlignment="1">
      <alignment horizontal="center"/>
    </xf>
    <xf numFmtId="0" fontId="2" fillId="2" borderId="41" xfId="0" applyFont="1" applyFill="1" applyBorder="1" applyAlignment="1">
      <alignment horizontal="center"/>
    </xf>
    <xf numFmtId="165" fontId="2" fillId="0" borderId="38" xfId="1" applyNumberFormat="1" applyFont="1" applyBorder="1" applyAlignment="1">
      <alignment horizontal="left"/>
    </xf>
    <xf numFmtId="165" fontId="2" fillId="0" borderId="19" xfId="1" applyNumberFormat="1" applyFont="1" applyBorder="1" applyAlignment="1">
      <alignment horizontal="left"/>
    </xf>
    <xf numFmtId="165" fontId="2" fillId="0" borderId="23" xfId="1" applyNumberFormat="1" applyFont="1" applyBorder="1" applyAlignment="1">
      <alignment horizontal="left"/>
    </xf>
    <xf numFmtId="42" fontId="2" fillId="0" borderId="37" xfId="0" applyNumberFormat="1" applyFont="1" applyBorder="1" applyAlignment="1">
      <alignment horizontal="right"/>
    </xf>
    <xf numFmtId="42" fontId="2" fillId="0" borderId="1" xfId="0" applyNumberFormat="1" applyFont="1" applyBorder="1"/>
    <xf numFmtId="165" fontId="2" fillId="0" borderId="23" xfId="1" applyNumberFormat="1" applyFont="1" applyBorder="1" applyAlignment="1" applyProtection="1">
      <alignment horizontal="left"/>
      <protection locked="0"/>
    </xf>
    <xf numFmtId="0" fontId="11" fillId="0" borderId="29" xfId="0" applyFont="1" applyBorder="1" applyAlignment="1">
      <alignment horizontal="right"/>
    </xf>
    <xf numFmtId="9" fontId="2" fillId="0" borderId="26" xfId="2" applyFont="1" applyBorder="1" applyAlignment="1" applyProtection="1">
      <alignment horizontal="center"/>
      <protection locked="0"/>
    </xf>
    <xf numFmtId="0" fontId="2" fillId="0" borderId="32" xfId="0" applyFont="1" applyBorder="1" applyAlignment="1" applyProtection="1">
      <alignment horizontal="center"/>
      <protection locked="0"/>
    </xf>
    <xf numFmtId="9" fontId="2" fillId="0" borderId="1" xfId="2" applyFont="1" applyBorder="1" applyAlignment="1" applyProtection="1">
      <alignment horizontal="center"/>
      <protection locked="0"/>
    </xf>
    <xf numFmtId="0" fontId="2" fillId="0" borderId="2" xfId="0" applyFont="1" applyBorder="1" applyAlignment="1" applyProtection="1">
      <alignment horizontal="center"/>
      <protection locked="0"/>
    </xf>
    <xf numFmtId="9" fontId="2" fillId="0" borderId="23" xfId="2" applyFont="1" applyBorder="1" applyAlignment="1" applyProtection="1">
      <alignment horizontal="center"/>
      <protection locked="0"/>
    </xf>
    <xf numFmtId="9" fontId="2" fillId="0" borderId="21" xfId="2" applyFont="1" applyBorder="1" applyAlignment="1" applyProtection="1">
      <alignment horizontal="center"/>
      <protection locked="0"/>
    </xf>
    <xf numFmtId="1" fontId="2" fillId="0" borderId="4" xfId="0" applyNumberFormat="1"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 xfId="0" applyFont="1" applyBorder="1" applyAlignment="1" applyProtection="1">
      <alignment horizontal="center"/>
      <protection locked="0"/>
    </xf>
    <xf numFmtId="42" fontId="2" fillId="0" borderId="37" xfId="0" applyNumberFormat="1" applyFont="1" applyBorder="1" applyAlignment="1" applyProtection="1">
      <alignment horizontal="right"/>
      <protection locked="0"/>
    </xf>
    <xf numFmtId="42" fontId="2" fillId="0" borderId="36" xfId="0" applyNumberFormat="1" applyFont="1" applyBorder="1" applyAlignment="1" applyProtection="1">
      <alignment horizontal="right"/>
      <protection locked="0"/>
    </xf>
    <xf numFmtId="42" fontId="2" fillId="0" borderId="39" xfId="0" applyNumberFormat="1" applyFont="1" applyBorder="1" applyProtection="1">
      <protection locked="0"/>
    </xf>
    <xf numFmtId="42" fontId="2" fillId="0" borderId="37" xfId="0" applyNumberFormat="1" applyFont="1" applyBorder="1" applyProtection="1">
      <protection locked="0"/>
    </xf>
    <xf numFmtId="9" fontId="2" fillId="0" borderId="1" xfId="0" applyNumberFormat="1" applyFont="1" applyBorder="1" applyProtection="1">
      <protection locked="0"/>
    </xf>
    <xf numFmtId="165" fontId="2" fillId="0" borderId="19" xfId="1" applyNumberFormat="1" applyFont="1" applyBorder="1" applyProtection="1">
      <protection locked="0"/>
    </xf>
    <xf numFmtId="165" fontId="2" fillId="0" borderId="23" xfId="1" applyNumberFormat="1" applyFont="1" applyBorder="1" applyAlignment="1" applyProtection="1">
      <alignment horizontal="left"/>
    </xf>
    <xf numFmtId="165" fontId="2" fillId="2" borderId="24" xfId="1" applyNumberFormat="1" applyFont="1" applyFill="1" applyBorder="1" applyAlignment="1" applyProtection="1">
      <alignment horizontal="left" indent="1"/>
    </xf>
    <xf numFmtId="165" fontId="2" fillId="0" borderId="16" xfId="1" applyNumberFormat="1" applyFont="1" applyBorder="1" applyAlignment="1"/>
    <xf numFmtId="0" fontId="4" fillId="0" borderId="3" xfId="0" applyFont="1" applyBorder="1" applyProtection="1">
      <protection locked="0"/>
    </xf>
    <xf numFmtId="0" fontId="17" fillId="0" borderId="0" xfId="0" applyFont="1" applyProtection="1">
      <protection locked="0"/>
    </xf>
    <xf numFmtId="0" fontId="4" fillId="0" borderId="1" xfId="0" applyFont="1" applyBorder="1" applyProtection="1">
      <protection locked="0"/>
    </xf>
    <xf numFmtId="0" fontId="2" fillId="0" borderId="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3" xfId="0" applyFont="1" applyBorder="1" applyAlignment="1" applyProtection="1">
      <alignment horizontal="left" indent="1"/>
      <protection locked="0"/>
    </xf>
    <xf numFmtId="0" fontId="2" fillId="0" borderId="1" xfId="0" applyFont="1" applyBorder="1" applyAlignment="1" applyProtection="1">
      <alignment horizontal="left" indent="1"/>
      <protection locked="0"/>
    </xf>
    <xf numFmtId="0" fontId="2" fillId="0" borderId="3" xfId="0" applyFont="1" applyBorder="1" applyProtection="1">
      <protection locked="0"/>
    </xf>
    <xf numFmtId="0" fontId="2" fillId="0" borderId="1" xfId="0" applyFont="1" applyBorder="1" applyProtection="1">
      <protection locked="0"/>
    </xf>
    <xf numFmtId="0" fontId="2" fillId="0" borderId="3" xfId="3" applyFont="1" applyBorder="1" applyAlignment="1" applyProtection="1">
      <alignment horizontal="left" indent="1"/>
      <protection locked="0"/>
    </xf>
    <xf numFmtId="42" fontId="2" fillId="0" borderId="1" xfId="0" applyNumberFormat="1" applyFont="1" applyBorder="1" applyAlignment="1" applyProtection="1">
      <alignment horizontal="left" indent="1"/>
      <protection locked="0"/>
    </xf>
    <xf numFmtId="42" fontId="2" fillId="0" borderId="1" xfId="0" applyNumberFormat="1" applyFont="1" applyBorder="1" applyAlignment="1" applyProtection="1">
      <alignment horizontal="left"/>
      <protection locked="0"/>
    </xf>
    <xf numFmtId="42" fontId="2" fillId="0" borderId="2" xfId="0" applyNumberFormat="1" applyFont="1" applyBorder="1" applyProtection="1">
      <protection locked="0"/>
    </xf>
    <xf numFmtId="165" fontId="2" fillId="0" borderId="1" xfId="1" applyNumberFormat="1" applyFont="1" applyFill="1" applyBorder="1" applyAlignment="1" applyProtection="1">
      <protection locked="0"/>
    </xf>
    <xf numFmtId="42" fontId="2" fillId="0" borderId="1" xfId="0" applyNumberFormat="1" applyFont="1" applyBorder="1" applyProtection="1">
      <protection locked="0"/>
    </xf>
    <xf numFmtId="166" fontId="2" fillId="0" borderId="1" xfId="8" applyNumberFormat="1" applyFont="1" applyBorder="1" applyAlignment="1" applyProtection="1">
      <alignment horizontal="left" indent="1"/>
      <protection locked="0"/>
    </xf>
    <xf numFmtId="166" fontId="2" fillId="0" borderId="1" xfId="8" applyNumberFormat="1" applyFont="1" applyBorder="1" applyProtection="1">
      <protection locked="0"/>
    </xf>
    <xf numFmtId="44" fontId="2" fillId="0" borderId="3" xfId="0" applyNumberFormat="1" applyFont="1" applyBorder="1" applyProtection="1">
      <protection locked="0"/>
    </xf>
    <xf numFmtId="3" fontId="2" fillId="0" borderId="37" xfId="0" applyNumberFormat="1" applyFont="1" applyBorder="1"/>
    <xf numFmtId="3" fontId="2" fillId="3" borderId="14" xfId="0" applyNumberFormat="1" applyFont="1" applyFill="1" applyBorder="1"/>
    <xf numFmtId="0" fontId="2" fillId="0" borderId="10" xfId="0" applyFont="1" applyBorder="1" applyAlignment="1">
      <alignment horizontal="left"/>
    </xf>
    <xf numFmtId="0" fontId="18" fillId="0" borderId="46" xfId="0" applyFont="1" applyBorder="1"/>
    <xf numFmtId="0" fontId="18" fillId="0" borderId="46" xfId="0" applyFont="1" applyBorder="1" applyAlignment="1">
      <alignment horizontal="left"/>
    </xf>
    <xf numFmtId="0" fontId="2" fillId="0" borderId="46" xfId="0" applyFont="1" applyBorder="1" applyAlignment="1">
      <alignment horizontal="left"/>
    </xf>
    <xf numFmtId="165" fontId="2" fillId="0" borderId="61" xfId="1" applyNumberFormat="1" applyFont="1" applyBorder="1" applyAlignment="1">
      <alignment horizontal="left"/>
    </xf>
    <xf numFmtId="9" fontId="2" fillId="0" borderId="62" xfId="2" applyFont="1" applyBorder="1" applyAlignment="1" applyProtection="1">
      <alignment horizontal="center"/>
      <protection locked="0"/>
    </xf>
    <xf numFmtId="0" fontId="2" fillId="2" borderId="63" xfId="0" applyFont="1" applyFill="1" applyBorder="1" applyAlignment="1">
      <alignment horizontal="left" indent="1"/>
    </xf>
    <xf numFmtId="0" fontId="2" fillId="2" borderId="64" xfId="0" applyFont="1" applyFill="1" applyBorder="1" applyAlignment="1">
      <alignment horizontal="left" indent="1"/>
    </xf>
    <xf numFmtId="165" fontId="2" fillId="0" borderId="39" xfId="1" applyNumberFormat="1" applyFont="1" applyBorder="1" applyAlignment="1"/>
    <xf numFmtId="0" fontId="2" fillId="0" borderId="10" xfId="0" applyFont="1" applyBorder="1" applyAlignment="1">
      <alignment horizontal="right"/>
    </xf>
    <xf numFmtId="1" fontId="2" fillId="0" borderId="46" xfId="0" applyNumberFormat="1" applyFont="1" applyBorder="1" applyAlignment="1" applyProtection="1">
      <alignment horizontal="center"/>
      <protection locked="0"/>
    </xf>
    <xf numFmtId="0" fontId="2" fillId="0" borderId="46" xfId="0" applyFont="1" applyBorder="1"/>
    <xf numFmtId="165" fontId="2" fillId="0" borderId="62" xfId="1" applyNumberFormat="1" applyFont="1" applyBorder="1" applyAlignment="1" applyProtection="1">
      <alignment horizontal="left"/>
      <protection locked="0"/>
    </xf>
    <xf numFmtId="165" fontId="2" fillId="0" borderId="61" xfId="1" applyNumberFormat="1" applyFont="1" applyBorder="1" applyProtection="1">
      <protection locked="0"/>
    </xf>
    <xf numFmtId="0" fontId="2" fillId="0" borderId="65" xfId="0" applyFont="1" applyBorder="1" applyAlignment="1" applyProtection="1">
      <alignment horizontal="center"/>
      <protection locked="0"/>
    </xf>
    <xf numFmtId="0" fontId="2" fillId="0" borderId="63" xfId="0" applyFont="1" applyBorder="1" applyAlignment="1" applyProtection="1">
      <alignment horizontal="center"/>
      <protection locked="0"/>
    </xf>
    <xf numFmtId="0" fontId="2" fillId="0" borderId="64" xfId="0" applyFont="1" applyBorder="1" applyAlignment="1" applyProtection="1">
      <alignment horizontal="center"/>
      <protection locked="0"/>
    </xf>
    <xf numFmtId="42" fontId="2" fillId="0" borderId="39" xfId="0" applyNumberFormat="1" applyFont="1" applyBorder="1" applyAlignment="1">
      <alignment horizontal="right"/>
    </xf>
    <xf numFmtId="165" fontId="2" fillId="4" borderId="42" xfId="1" applyNumberFormat="1" applyFont="1" applyFill="1" applyBorder="1" applyAlignment="1">
      <alignment horizontal="right"/>
    </xf>
    <xf numFmtId="165" fontId="2" fillId="0" borderId="60" xfId="1" applyNumberFormat="1" applyFont="1" applyBorder="1" applyAlignment="1">
      <alignment horizontal="left"/>
    </xf>
    <xf numFmtId="9" fontId="2" fillId="0" borderId="62" xfId="2" applyFont="1" applyBorder="1" applyAlignment="1">
      <alignment horizontal="left" indent="1"/>
    </xf>
    <xf numFmtId="165" fontId="2" fillId="4" borderId="42" xfId="1" applyNumberFormat="1" applyFont="1" applyFill="1" applyBorder="1" applyAlignment="1"/>
    <xf numFmtId="165" fontId="2" fillId="0" borderId="61" xfId="1" applyNumberFormat="1" applyFont="1" applyBorder="1" applyAlignment="1" applyProtection="1">
      <alignment horizontal="left"/>
      <protection locked="0"/>
    </xf>
    <xf numFmtId="1" fontId="2" fillId="0" borderId="46" xfId="0" applyNumberFormat="1" applyFont="1" applyBorder="1" applyAlignment="1">
      <alignment horizontal="left" indent="1"/>
    </xf>
    <xf numFmtId="0" fontId="2" fillId="6" borderId="9" xfId="0" applyFont="1" applyFill="1" applyBorder="1"/>
    <xf numFmtId="9" fontId="2" fillId="6" borderId="9" xfId="0" applyNumberFormat="1" applyFont="1" applyFill="1" applyBorder="1"/>
    <xf numFmtId="3" fontId="2" fillId="6" borderId="9" xfId="0" applyNumberFormat="1" applyFont="1" applyFill="1" applyBorder="1"/>
    <xf numFmtId="9" fontId="2" fillId="0" borderId="1" xfId="0" applyNumberFormat="1" applyFont="1" applyBorder="1"/>
    <xf numFmtId="165" fontId="2" fillId="0" borderId="1" xfId="1" applyNumberFormat="1" applyFont="1" applyFill="1" applyBorder="1" applyAlignment="1"/>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0" xfId="0" applyFont="1" applyFill="1" applyAlignment="1">
      <alignment horizontal="center"/>
    </xf>
    <xf numFmtId="3" fontId="3" fillId="3" borderId="15" xfId="0" applyNumberFormat="1" applyFont="1" applyFill="1" applyBorder="1" applyAlignment="1">
      <alignment horizontal="center"/>
    </xf>
    <xf numFmtId="3" fontId="3" fillId="3" borderId="16" xfId="0" applyNumberFormat="1" applyFont="1" applyFill="1" applyBorder="1" applyAlignment="1">
      <alignment horizontal="center"/>
    </xf>
    <xf numFmtId="165" fontId="2" fillId="0" borderId="35" xfId="1" applyNumberFormat="1" applyFont="1" applyFill="1" applyBorder="1" applyAlignment="1"/>
    <xf numFmtId="42" fontId="5" fillId="5" borderId="42" xfId="0" applyNumberFormat="1" applyFont="1" applyFill="1" applyBorder="1"/>
    <xf numFmtId="42" fontId="5" fillId="6" borderId="36" xfId="0" applyNumberFormat="1" applyFont="1" applyFill="1" applyBorder="1"/>
    <xf numFmtId="165" fontId="5" fillId="5" borderId="36" xfId="1" applyNumberFormat="1" applyFont="1" applyFill="1" applyBorder="1" applyAlignment="1"/>
    <xf numFmtId="0" fontId="19" fillId="0" borderId="3" xfId="0" applyFont="1" applyBorder="1" applyAlignment="1" applyProtection="1">
      <alignment horizontal="left" indent="1"/>
      <protection locked="0"/>
    </xf>
    <xf numFmtId="0" fontId="19" fillId="0" borderId="1" xfId="0" applyFont="1" applyBorder="1" applyAlignment="1" applyProtection="1">
      <alignment horizontal="left" indent="1"/>
      <protection locked="0"/>
    </xf>
    <xf numFmtId="0" fontId="2" fillId="4" borderId="55" xfId="0" applyFont="1" applyFill="1" applyBorder="1" applyAlignment="1">
      <alignment horizontal="left" indent="1"/>
    </xf>
    <xf numFmtId="42" fontId="5" fillId="4" borderId="42" xfId="0" applyNumberFormat="1" applyFont="1" applyFill="1" applyBorder="1"/>
    <xf numFmtId="42" fontId="5" fillId="7" borderId="42" xfId="0" applyNumberFormat="1" applyFont="1" applyFill="1" applyBorder="1"/>
    <xf numFmtId="165" fontId="5" fillId="7" borderId="42" xfId="1" applyNumberFormat="1" applyFont="1" applyFill="1" applyBorder="1" applyAlignment="1"/>
    <xf numFmtId="0" fontId="2" fillId="7" borderId="55" xfId="0" applyFont="1" applyFill="1" applyBorder="1" applyAlignment="1">
      <alignment horizontal="left"/>
    </xf>
    <xf numFmtId="0" fontId="5" fillId="7" borderId="55" xfId="0" applyFont="1" applyFill="1" applyBorder="1" applyAlignment="1">
      <alignment horizontal="left" indent="1"/>
    </xf>
    <xf numFmtId="0" fontId="2" fillId="0" borderId="4" xfId="0" applyFont="1" applyBorder="1" applyProtection="1">
      <protection locked="0"/>
    </xf>
    <xf numFmtId="42" fontId="2" fillId="0" borderId="39" xfId="0" applyNumberFormat="1" applyFont="1" applyBorder="1"/>
    <xf numFmtId="165" fontId="2" fillId="0" borderId="35" xfId="1" applyNumberFormat="1" applyFont="1" applyBorder="1" applyAlignment="1" applyProtection="1"/>
    <xf numFmtId="165" fontId="2" fillId="0" borderId="16" xfId="1" applyNumberFormat="1" applyFont="1" applyFill="1" applyBorder="1" applyAlignment="1" applyProtection="1"/>
    <xf numFmtId="165" fontId="5" fillId="7" borderId="42" xfId="1" applyNumberFormat="1" applyFont="1" applyFill="1" applyBorder="1" applyAlignment="1" applyProtection="1"/>
    <xf numFmtId="165" fontId="2" fillId="0" borderId="1" xfId="0" applyNumberFormat="1" applyFont="1" applyBorder="1" applyProtection="1">
      <protection locked="0"/>
    </xf>
    <xf numFmtId="165" fontId="5" fillId="7" borderId="43" xfId="1" applyNumberFormat="1" applyFont="1" applyFill="1" applyBorder="1" applyAlignment="1"/>
    <xf numFmtId="165" fontId="2" fillId="0" borderId="36" xfId="1" applyNumberFormat="1" applyFont="1" applyBorder="1" applyAlignment="1"/>
    <xf numFmtId="44" fontId="2" fillId="0" borderId="4" xfId="0" applyNumberFormat="1" applyFont="1" applyBorder="1" applyProtection="1">
      <protection locked="0"/>
    </xf>
    <xf numFmtId="3" fontId="2" fillId="0" borderId="37" xfId="0" applyNumberFormat="1" applyFont="1" applyBorder="1" applyProtection="1">
      <protection locked="0"/>
    </xf>
    <xf numFmtId="3" fontId="2" fillId="0" borderId="36" xfId="0" applyNumberFormat="1" applyFont="1" applyBorder="1" applyProtection="1">
      <protection locked="0"/>
    </xf>
    <xf numFmtId="42" fontId="5" fillId="7" borderId="16" xfId="0" applyNumberFormat="1" applyFont="1" applyFill="1" applyBorder="1" applyAlignment="1">
      <alignment horizontal="right"/>
    </xf>
    <xf numFmtId="42" fontId="5" fillId="7" borderId="16" xfId="0" applyNumberFormat="1" applyFont="1" applyFill="1" applyBorder="1"/>
    <xf numFmtId="165" fontId="2" fillId="0" borderId="39" xfId="0" applyNumberFormat="1" applyFont="1" applyBorder="1"/>
    <xf numFmtId="165" fontId="5" fillId="6" borderId="37" xfId="1" applyNumberFormat="1" applyFont="1" applyFill="1" applyBorder="1" applyAlignment="1"/>
    <xf numFmtId="165" fontId="5" fillId="5" borderId="42" xfId="1" applyNumberFormat="1" applyFont="1" applyFill="1" applyBorder="1" applyAlignment="1"/>
    <xf numFmtId="0" fontId="2" fillId="0" borderId="66" xfId="0" applyFont="1" applyBorder="1"/>
    <xf numFmtId="165" fontId="2" fillId="0" borderId="1" xfId="1" applyNumberFormat="1" applyFont="1" applyBorder="1"/>
    <xf numFmtId="164" fontId="4" fillId="0" borderId="1" xfId="0" applyNumberFormat="1" applyFont="1" applyBorder="1" applyProtection="1">
      <protection locked="0"/>
    </xf>
    <xf numFmtId="164" fontId="2" fillId="0" borderId="1" xfId="0" applyNumberFormat="1" applyFont="1" applyBorder="1" applyAlignment="1" applyProtection="1">
      <alignment horizontal="left"/>
      <protection locked="0"/>
    </xf>
    <xf numFmtId="164" fontId="2" fillId="0" borderId="1" xfId="0" applyNumberFormat="1" applyFont="1" applyBorder="1" applyAlignment="1" applyProtection="1">
      <alignment horizontal="left" indent="1"/>
      <protection locked="0"/>
    </xf>
    <xf numFmtId="164" fontId="2" fillId="0" borderId="1" xfId="0" applyNumberFormat="1" applyFont="1" applyBorder="1" applyProtection="1">
      <protection locked="0"/>
    </xf>
    <xf numFmtId="164" fontId="2" fillId="0" borderId="3" xfId="0" applyNumberFormat="1" applyFont="1" applyBorder="1" applyProtection="1">
      <protection locked="0"/>
    </xf>
    <xf numFmtId="164" fontId="19" fillId="0" borderId="1" xfId="0" applyNumberFormat="1" applyFont="1" applyBorder="1" applyAlignment="1" applyProtection="1">
      <alignment horizontal="left" indent="1"/>
      <protection locked="0"/>
    </xf>
    <xf numFmtId="164" fontId="2" fillId="0" borderId="1" xfId="1" applyNumberFormat="1" applyFont="1" applyBorder="1"/>
    <xf numFmtId="0" fontId="7" fillId="0" borderId="20" xfId="0" applyFont="1" applyBorder="1" applyAlignment="1" applyProtection="1">
      <alignment vertical="center"/>
      <protection locked="0"/>
    </xf>
    <xf numFmtId="0" fontId="7" fillId="0" borderId="20" xfId="0" applyFont="1" applyBorder="1" applyAlignment="1">
      <alignment vertical="center"/>
    </xf>
    <xf numFmtId="3" fontId="2" fillId="2" borderId="15" xfId="0" applyNumberFormat="1" applyFont="1" applyFill="1" applyBorder="1"/>
    <xf numFmtId="164" fontId="2" fillId="0" borderId="4" xfId="1" applyNumberFormat="1" applyFont="1" applyFill="1" applyBorder="1" applyAlignment="1" applyProtection="1">
      <protection locked="0"/>
    </xf>
    <xf numFmtId="164" fontId="2" fillId="0" borderId="45" xfId="1" applyNumberFormat="1" applyFont="1" applyFill="1" applyBorder="1" applyAlignment="1" applyProtection="1">
      <protection locked="0"/>
    </xf>
    <xf numFmtId="42" fontId="5" fillId="7" borderId="42" xfId="0" applyNumberFormat="1" applyFont="1" applyFill="1" applyBorder="1" applyAlignment="1">
      <alignment horizontal="right"/>
    </xf>
    <xf numFmtId="165" fontId="2" fillId="0" borderId="21" xfId="1" applyNumberFormat="1" applyFont="1" applyFill="1" applyBorder="1"/>
    <xf numFmtId="165" fontId="2" fillId="3" borderId="21" xfId="1" applyNumberFormat="1" applyFont="1" applyFill="1" applyBorder="1" applyAlignment="1" applyProtection="1">
      <alignment horizontal="left"/>
    </xf>
    <xf numFmtId="0" fontId="23" fillId="0" borderId="0" xfId="0" applyFont="1" applyAlignment="1" applyProtection="1">
      <alignment horizontal="center"/>
      <protection locked="0"/>
    </xf>
    <xf numFmtId="167" fontId="23" fillId="0" borderId="0" xfId="0" applyNumberFormat="1" applyFont="1" applyAlignment="1" applyProtection="1">
      <alignment horizontal="left"/>
      <protection locked="0"/>
    </xf>
    <xf numFmtId="0" fontId="5" fillId="8" borderId="55" xfId="0" applyFont="1" applyFill="1" applyBorder="1" applyAlignment="1">
      <alignment horizontal="left"/>
    </xf>
    <xf numFmtId="0" fontId="5" fillId="8" borderId="55" xfId="0" applyFont="1" applyFill="1" applyBorder="1"/>
    <xf numFmtId="0" fontId="5" fillId="8" borderId="59" xfId="0" applyFont="1" applyFill="1" applyBorder="1"/>
    <xf numFmtId="42" fontId="5" fillId="8" borderId="42" xfId="0" applyNumberFormat="1" applyFont="1" applyFill="1" applyBorder="1"/>
    <xf numFmtId="165" fontId="2" fillId="0" borderId="3" xfId="0" applyNumberFormat="1" applyFont="1" applyBorder="1" applyAlignment="1" applyProtection="1">
      <alignment horizontal="left" indent="1"/>
      <protection locked="0"/>
    </xf>
    <xf numFmtId="165" fontId="2" fillId="0" borderId="1" xfId="0" applyNumberFormat="1" applyFont="1" applyBorder="1" applyAlignment="1" applyProtection="1">
      <alignment horizontal="left" indent="1"/>
      <protection locked="0"/>
    </xf>
    <xf numFmtId="0" fontId="5" fillId="0" borderId="20" xfId="0" applyFont="1" applyBorder="1" applyAlignment="1" applyProtection="1">
      <alignment horizontal="center" vertical="center"/>
      <protection locked="0"/>
    </xf>
    <xf numFmtId="0" fontId="2" fillId="7" borderId="55" xfId="0" applyFont="1" applyFill="1" applyBorder="1" applyAlignment="1">
      <alignment horizontal="left" indent="1"/>
    </xf>
    <xf numFmtId="165" fontId="2" fillId="8" borderId="42" xfId="1" applyNumberFormat="1" applyFont="1" applyFill="1" applyBorder="1" applyAlignment="1"/>
    <xf numFmtId="0" fontId="6" fillId="4" borderId="55" xfId="0" applyFont="1" applyFill="1" applyBorder="1" applyAlignment="1">
      <alignment horizontal="left"/>
    </xf>
    <xf numFmtId="0" fontId="20" fillId="7" borderId="55" xfId="0" applyFont="1" applyFill="1" applyBorder="1" applyAlignment="1">
      <alignment horizontal="left"/>
    </xf>
    <xf numFmtId="0" fontId="2" fillId="0" borderId="44" xfId="0" applyFont="1" applyBorder="1" applyAlignment="1">
      <alignment horizontal="left"/>
    </xf>
    <xf numFmtId="0" fontId="2" fillId="0" borderId="44" xfId="0" applyFont="1" applyBorder="1" applyAlignment="1">
      <alignment horizontal="left" wrapText="1"/>
    </xf>
    <xf numFmtId="0" fontId="2" fillId="0" borderId="49" xfId="0" applyFont="1" applyBorder="1"/>
    <xf numFmtId="0" fontId="2" fillId="0" borderId="1" xfId="3" applyFont="1" applyBorder="1" applyAlignment="1" applyProtection="1">
      <alignment horizontal="right"/>
      <protection locked="0"/>
    </xf>
    <xf numFmtId="0" fontId="2" fillId="0" borderId="1" xfId="0" applyFont="1" applyBorder="1" applyAlignment="1" applyProtection="1">
      <alignment horizontal="right"/>
      <protection locked="0"/>
    </xf>
    <xf numFmtId="0" fontId="2" fillId="0" borderId="4" xfId="0" applyFont="1" applyBorder="1" applyAlignment="1">
      <alignment horizontal="right"/>
    </xf>
    <xf numFmtId="165" fontId="2" fillId="0" borderId="21" xfId="1" applyNumberFormat="1" applyFont="1" applyBorder="1" applyProtection="1">
      <protection locked="0"/>
    </xf>
    <xf numFmtId="0" fontId="2" fillId="2" borderId="3" xfId="0" applyFont="1" applyFill="1" applyBorder="1" applyAlignment="1">
      <alignment horizontal="left" indent="1"/>
    </xf>
    <xf numFmtId="165" fontId="27" fillId="0" borderId="19" xfId="1" applyNumberFormat="1" applyFont="1" applyFill="1" applyBorder="1" applyProtection="1">
      <protection locked="0"/>
    </xf>
    <xf numFmtId="1" fontId="2" fillId="0" borderId="1" xfId="0" applyNumberFormat="1" applyFont="1" applyBorder="1" applyAlignment="1" applyProtection="1">
      <alignment horizontal="center"/>
      <protection locked="0"/>
    </xf>
    <xf numFmtId="0" fontId="2" fillId="2" borderId="21" xfId="0" applyFont="1" applyFill="1" applyBorder="1" applyAlignment="1">
      <alignment horizontal="center"/>
    </xf>
    <xf numFmtId="0" fontId="19" fillId="5" borderId="1" xfId="0" applyFont="1" applyFill="1" applyBorder="1" applyAlignment="1" applyProtection="1">
      <alignment horizontal="left" indent="1"/>
      <protection locked="0"/>
    </xf>
    <xf numFmtId="164" fontId="4" fillId="5" borderId="1" xfId="0" applyNumberFormat="1" applyFont="1" applyFill="1" applyBorder="1" applyProtection="1">
      <protection locked="0"/>
    </xf>
    <xf numFmtId="0" fontId="4" fillId="5" borderId="1" xfId="0" applyFont="1" applyFill="1" applyBorder="1" applyProtection="1">
      <protection locked="0"/>
    </xf>
    <xf numFmtId="164" fontId="32" fillId="0" borderId="1" xfId="10" applyNumberFormat="1" applyFont="1" applyBorder="1" applyAlignment="1" applyProtection="1">
      <alignment horizontal="left"/>
      <protection locked="0"/>
    </xf>
    <xf numFmtId="0" fontId="35" fillId="8" borderId="0" xfId="10" applyFont="1" applyFill="1"/>
    <xf numFmtId="0" fontId="35" fillId="0" borderId="0" xfId="10" applyFont="1" applyAlignment="1">
      <alignment horizontal="center"/>
    </xf>
    <xf numFmtId="42" fontId="2" fillId="0" borderId="37" xfId="0" applyNumberFormat="1" applyFont="1" applyBorder="1"/>
    <xf numFmtId="0" fontId="13" fillId="0" borderId="0" xfId="0" applyFont="1" applyAlignment="1">
      <alignment horizontal="center"/>
    </xf>
    <xf numFmtId="0" fontId="12" fillId="0" borderId="0" xfId="0" applyFont="1" applyAlignment="1">
      <alignment horizontal="left" vertical="top" wrapText="1"/>
    </xf>
    <xf numFmtId="0" fontId="14" fillId="0" borderId="0" xfId="0" applyFont="1" applyAlignment="1">
      <alignment horizontal="center"/>
    </xf>
    <xf numFmtId="0" fontId="0" fillId="0" borderId="0" xfId="0" applyAlignment="1">
      <alignment horizontal="left" vertical="top" wrapText="1"/>
    </xf>
    <xf numFmtId="0" fontId="12" fillId="0" borderId="0" xfId="0" applyFont="1" applyAlignment="1">
      <alignment horizontal="justify" vertical="top" wrapText="1"/>
    </xf>
    <xf numFmtId="0" fontId="6" fillId="6" borderId="50" xfId="0" applyFont="1" applyFill="1" applyBorder="1" applyAlignment="1">
      <alignment horizontal="left"/>
    </xf>
    <xf numFmtId="0" fontId="6" fillId="6" borderId="20" xfId="0" applyFont="1" applyFill="1" applyBorder="1" applyAlignment="1">
      <alignment horizontal="left"/>
    </xf>
    <xf numFmtId="0" fontId="6" fillId="6" borderId="51" xfId="0" applyFont="1" applyFill="1" applyBorder="1" applyAlignment="1">
      <alignment horizontal="left"/>
    </xf>
    <xf numFmtId="0" fontId="2" fillId="0" borderId="4" xfId="0" applyFont="1" applyBorder="1" applyAlignment="1" applyProtection="1">
      <alignment horizontal="left"/>
      <protection locked="0"/>
    </xf>
    <xf numFmtId="0" fontId="5" fillId="0" borderId="40" xfId="0" applyFont="1" applyBorder="1" applyAlignment="1">
      <alignment horizontal="left" wrapText="1"/>
    </xf>
    <xf numFmtId="0" fontId="5" fillId="0" borderId="44" xfId="0" applyFont="1" applyBorder="1" applyAlignment="1">
      <alignment horizontal="left" wrapText="1"/>
    </xf>
    <xf numFmtId="0" fontId="5" fillId="0" borderId="41" xfId="0" applyFont="1" applyBorder="1" applyAlignment="1">
      <alignment horizontal="left" wrapText="1"/>
    </xf>
    <xf numFmtId="0" fontId="5" fillId="0" borderId="52" xfId="0" applyFont="1" applyBorder="1" applyAlignment="1">
      <alignment horizontal="left"/>
    </xf>
    <xf numFmtId="0" fontId="5" fillId="0" borderId="53" xfId="0" applyFont="1" applyBorder="1" applyAlignment="1">
      <alignment horizontal="left"/>
    </xf>
    <xf numFmtId="49" fontId="2" fillId="0" borderId="4" xfId="0" applyNumberFormat="1" applyFont="1" applyBorder="1" applyAlignment="1" applyProtection="1">
      <alignment horizontal="left"/>
      <protection locked="0"/>
    </xf>
    <xf numFmtId="49" fontId="2" fillId="0" borderId="45" xfId="0" applyNumberFormat="1" applyFont="1" applyBorder="1" applyAlignment="1" applyProtection="1">
      <alignment horizontal="left"/>
      <protection locked="0"/>
    </xf>
    <xf numFmtId="49" fontId="2" fillId="0" borderId="44" xfId="0" applyNumberFormat="1" applyFont="1" applyBorder="1" applyAlignment="1" applyProtection="1">
      <alignment horizontal="left"/>
      <protection locked="0"/>
    </xf>
    <xf numFmtId="49" fontId="2" fillId="0" borderId="41" xfId="0" applyNumberFormat="1" applyFont="1" applyBorder="1" applyAlignment="1" applyProtection="1">
      <alignment horizontal="left"/>
      <protection locked="0"/>
    </xf>
    <xf numFmtId="49" fontId="2" fillId="0" borderId="52" xfId="0" applyNumberFormat="1" applyFont="1" applyBorder="1" applyAlignment="1" applyProtection="1">
      <alignment horizontal="left"/>
      <protection locked="0"/>
    </xf>
    <xf numFmtId="49" fontId="2" fillId="0" borderId="53" xfId="0" applyNumberFormat="1" applyFont="1" applyBorder="1" applyAlignment="1" applyProtection="1">
      <alignment horizontal="left"/>
      <protection locked="0"/>
    </xf>
    <xf numFmtId="0" fontId="6" fillId="4" borderId="54" xfId="0" applyFont="1" applyFill="1" applyBorder="1" applyAlignment="1">
      <alignment horizontal="left"/>
    </xf>
    <xf numFmtId="0" fontId="6" fillId="4" borderId="55" xfId="0" applyFont="1" applyFill="1" applyBorder="1" applyAlignment="1">
      <alignment horizontal="left"/>
    </xf>
    <xf numFmtId="0" fontId="21" fillId="7" borderId="54" xfId="0" applyFont="1" applyFill="1" applyBorder="1" applyAlignment="1">
      <alignment horizontal="left"/>
    </xf>
    <xf numFmtId="0" fontId="21" fillId="7" borderId="55" xfId="0" applyFont="1" applyFill="1" applyBorder="1" applyAlignment="1">
      <alignment horizontal="left"/>
    </xf>
    <xf numFmtId="0" fontId="21" fillId="7" borderId="59" xfId="0" applyFont="1" applyFill="1" applyBorder="1" applyAlignment="1">
      <alignment horizontal="left"/>
    </xf>
    <xf numFmtId="0" fontId="5" fillId="0" borderId="30" xfId="0" applyFont="1" applyBorder="1" applyAlignment="1">
      <alignment horizontal="left"/>
    </xf>
    <xf numFmtId="0" fontId="5" fillId="0" borderId="48" xfId="0" applyFont="1" applyBorder="1" applyAlignment="1">
      <alignment horizontal="left"/>
    </xf>
    <xf numFmtId="0" fontId="2" fillId="0" borderId="46" xfId="0" applyFont="1" applyBorder="1"/>
    <xf numFmtId="0" fontId="20" fillId="7" borderId="10" xfId="0" applyFont="1" applyFill="1" applyBorder="1" applyAlignment="1">
      <alignment horizontal="left"/>
    </xf>
    <xf numFmtId="0" fontId="20" fillId="7" borderId="46" xfId="0" applyFont="1" applyFill="1" applyBorder="1" applyAlignment="1">
      <alignment horizontal="left"/>
    </xf>
    <xf numFmtId="0" fontId="20" fillId="7" borderId="47" xfId="0" applyFont="1" applyFill="1" applyBorder="1" applyAlignment="1">
      <alignment horizontal="left"/>
    </xf>
    <xf numFmtId="0" fontId="20" fillId="7" borderId="54" xfId="0" applyFont="1" applyFill="1" applyBorder="1" applyAlignment="1">
      <alignment horizontal="left"/>
    </xf>
    <xf numFmtId="0" fontId="20" fillId="7" borderId="55" xfId="0" applyFont="1" applyFill="1" applyBorder="1" applyAlignment="1">
      <alignment horizontal="left"/>
    </xf>
    <xf numFmtId="0" fontId="5" fillId="5" borderId="54" xfId="0" applyFont="1" applyFill="1" applyBorder="1" applyAlignment="1">
      <alignment horizontal="left"/>
    </xf>
    <xf numFmtId="0" fontId="5" fillId="5" borderId="55" xfId="0" applyFont="1" applyFill="1" applyBorder="1" applyAlignment="1">
      <alignment horizontal="left"/>
    </xf>
    <xf numFmtId="0" fontId="2" fillId="0" borderId="4" xfId="0" applyFont="1" applyBorder="1"/>
    <xf numFmtId="0" fontId="5" fillId="0" borderId="40" xfId="0" applyFont="1" applyBorder="1" applyAlignment="1">
      <alignment horizontal="left"/>
    </xf>
    <xf numFmtId="0" fontId="5" fillId="0" borderId="44" xfId="0" applyFont="1" applyBorder="1" applyAlignment="1">
      <alignment horizontal="left"/>
    </xf>
    <xf numFmtId="0" fontId="5" fillId="0" borderId="41" xfId="0" applyFont="1" applyBorder="1" applyAlignment="1">
      <alignment horizontal="left"/>
    </xf>
    <xf numFmtId="164" fontId="2" fillId="0" borderId="4" xfId="1" applyNumberFormat="1" applyFont="1" applyFill="1" applyBorder="1" applyAlignment="1" applyProtection="1">
      <alignment horizontal="center"/>
      <protection locked="0"/>
    </xf>
    <xf numFmtId="164" fontId="2" fillId="0" borderId="45" xfId="1" applyNumberFormat="1" applyFont="1" applyFill="1" applyBorder="1" applyAlignment="1" applyProtection="1">
      <alignment horizontal="center"/>
      <protection locked="0"/>
    </xf>
    <xf numFmtId="0" fontId="11" fillId="0" borderId="34" xfId="0" applyFont="1" applyBorder="1" applyAlignment="1">
      <alignment horizontal="left"/>
    </xf>
    <xf numFmtId="0" fontId="11" fillId="0" borderId="44" xfId="0" applyFont="1" applyBorder="1" applyAlignment="1">
      <alignment horizontal="left"/>
    </xf>
    <xf numFmtId="0" fontId="7" fillId="0" borderId="0" xfId="0" applyFont="1" applyAlignment="1" applyProtection="1">
      <alignment horizontal="left" vertical="center"/>
      <protection locked="0"/>
    </xf>
    <xf numFmtId="0" fontId="2" fillId="0" borderId="52" xfId="0" applyFont="1" applyBorder="1"/>
    <xf numFmtId="0" fontId="2" fillId="0" borderId="0" xfId="0" applyFont="1"/>
    <xf numFmtId="167" fontId="23" fillId="5" borderId="20" xfId="0" applyNumberFormat="1" applyFont="1" applyFill="1" applyBorder="1" applyAlignment="1" applyProtection="1">
      <alignment horizontal="right"/>
      <protection locked="0"/>
    </xf>
    <xf numFmtId="0" fontId="20" fillId="7" borderId="59" xfId="0" applyFont="1" applyFill="1" applyBorder="1" applyAlignment="1">
      <alignment horizontal="left"/>
    </xf>
    <xf numFmtId="0" fontId="35" fillId="0" borderId="4" xfId="10" applyFont="1" applyBorder="1"/>
    <xf numFmtId="0" fontId="35" fillId="0" borderId="45" xfId="10" applyFont="1" applyBorder="1"/>
    <xf numFmtId="0" fontId="5" fillId="0" borderId="30" xfId="0" applyFont="1" applyBorder="1" applyAlignment="1">
      <alignment horizontal="left" vertical="top"/>
    </xf>
    <xf numFmtId="0" fontId="5" fillId="0" borderId="48" xfId="0" applyFont="1" applyBorder="1" applyAlignment="1">
      <alignment horizontal="left" vertical="top"/>
    </xf>
    <xf numFmtId="0" fontId="5" fillId="0" borderId="56" xfId="0" applyFont="1" applyBorder="1" applyAlignment="1">
      <alignment horizontal="left" vertical="top"/>
    </xf>
    <xf numFmtId="0" fontId="5" fillId="0" borderId="7" xfId="0" applyFont="1" applyBorder="1" applyAlignment="1">
      <alignment horizontal="left" vertical="top"/>
    </xf>
    <xf numFmtId="0" fontId="5" fillId="0" borderId="0" xfId="0" applyFont="1" applyAlignment="1">
      <alignment horizontal="left" vertical="top"/>
    </xf>
    <xf numFmtId="0" fontId="5" fillId="0" borderId="57" xfId="0" applyFont="1" applyBorder="1" applyAlignment="1">
      <alignment horizontal="left" vertical="top"/>
    </xf>
    <xf numFmtId="3" fontId="5" fillId="0" borderId="15" xfId="0" applyNumberFormat="1" applyFont="1" applyBorder="1" applyAlignment="1">
      <alignment horizontal="center" vertical="center" wrapText="1"/>
    </xf>
    <xf numFmtId="3" fontId="5" fillId="0" borderId="43" xfId="0" applyNumberFormat="1" applyFont="1" applyBorder="1" applyAlignment="1">
      <alignment horizontal="center" vertical="center" wrapText="1"/>
    </xf>
    <xf numFmtId="0" fontId="2" fillId="0" borderId="44" xfId="0" applyFont="1" applyBorder="1" applyAlignment="1">
      <alignment horizontal="left"/>
    </xf>
    <xf numFmtId="0" fontId="21" fillId="7" borderId="54" xfId="0" applyFont="1" applyFill="1" applyBorder="1" applyAlignment="1">
      <alignment horizontal="left" wrapText="1"/>
    </xf>
    <xf numFmtId="0" fontId="21" fillId="7" borderId="55" xfId="0" applyFont="1" applyFill="1" applyBorder="1" applyAlignment="1">
      <alignment horizontal="left" wrapText="1"/>
    </xf>
    <xf numFmtId="0" fontId="21" fillId="7" borderId="59" xfId="0" applyFont="1" applyFill="1" applyBorder="1" applyAlignment="1">
      <alignment horizontal="left" wrapText="1"/>
    </xf>
    <xf numFmtId="10" fontId="5" fillId="8" borderId="54" xfId="0" applyNumberFormat="1" applyFont="1" applyFill="1" applyBorder="1" applyAlignment="1">
      <alignment horizontal="center"/>
    </xf>
    <xf numFmtId="0" fontId="5" fillId="8" borderId="55" xfId="0" applyFont="1" applyFill="1" applyBorder="1" applyAlignment="1">
      <alignment horizontal="center"/>
    </xf>
    <xf numFmtId="0" fontId="5" fillId="0" borderId="30" xfId="0" applyFont="1" applyBorder="1" applyAlignment="1">
      <alignment horizontal="left" vertical="center" wrapText="1"/>
    </xf>
    <xf numFmtId="0" fontId="5" fillId="0" borderId="48" xfId="0" applyFont="1" applyBorder="1" applyAlignment="1">
      <alignment horizontal="left" vertical="center" wrapText="1"/>
    </xf>
    <xf numFmtId="0" fontId="5" fillId="0" borderId="31" xfId="0" applyFont="1" applyBorder="1" applyAlignment="1">
      <alignment horizontal="left" vertical="center" wrapText="1"/>
    </xf>
    <xf numFmtId="0" fontId="2" fillId="0" borderId="40" xfId="0" applyFont="1" applyBorder="1" applyAlignment="1">
      <alignment horizontal="center"/>
    </xf>
    <xf numFmtId="0" fontId="2" fillId="0" borderId="44" xfId="0" applyFont="1" applyBorder="1" applyAlignment="1">
      <alignment horizontal="center"/>
    </xf>
    <xf numFmtId="0" fontId="2" fillId="0" borderId="41" xfId="0" applyFont="1" applyBorder="1" applyAlignment="1">
      <alignment horizontal="center"/>
    </xf>
    <xf numFmtId="0" fontId="2" fillId="0" borderId="4" xfId="0" applyFont="1" applyBorder="1" applyAlignment="1">
      <alignment horizontal="left"/>
    </xf>
    <xf numFmtId="0" fontId="2" fillId="0" borderId="41" xfId="0" applyFont="1" applyBorder="1" applyAlignment="1">
      <alignment horizontal="left"/>
    </xf>
    <xf numFmtId="0" fontId="2" fillId="0" borderId="45" xfId="0" applyFont="1" applyBorder="1"/>
    <xf numFmtId="0" fontId="2" fillId="0" borderId="47" xfId="0" applyFont="1" applyBorder="1"/>
    <xf numFmtId="0" fontId="2" fillId="0" borderId="58" xfId="0" applyFont="1" applyBorder="1"/>
    <xf numFmtId="0" fontId="22" fillId="7" borderId="54" xfId="0" applyFont="1" applyFill="1" applyBorder="1" applyAlignment="1">
      <alignment horizontal="left"/>
    </xf>
    <xf numFmtId="0" fontId="22" fillId="7" borderId="55" xfId="0" applyFont="1" applyFill="1" applyBorder="1" applyAlignment="1">
      <alignment horizontal="left"/>
    </xf>
    <xf numFmtId="0" fontId="22" fillId="7" borderId="59" xfId="0" applyFont="1" applyFill="1" applyBorder="1" applyAlignment="1">
      <alignment horizontal="left"/>
    </xf>
    <xf numFmtId="0" fontId="18" fillId="0" borderId="4" xfId="0" applyFont="1" applyBorder="1"/>
    <xf numFmtId="0" fontId="2" fillId="0" borderId="45"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7" fillId="0" borderId="0" xfId="0" applyFont="1" applyAlignment="1">
      <alignment horizontal="left" vertical="center"/>
    </xf>
    <xf numFmtId="0" fontId="2" fillId="0" borderId="44" xfId="0" applyFont="1" applyBorder="1" applyAlignment="1">
      <alignment horizontal="left" wrapText="1"/>
    </xf>
    <xf numFmtId="0" fontId="2" fillId="0" borderId="18" xfId="0" applyFont="1" applyBorder="1" applyAlignment="1">
      <alignment horizontal="center"/>
    </xf>
    <xf numFmtId="0" fontId="2" fillId="0" borderId="5" xfId="0" applyFont="1" applyBorder="1" applyAlignment="1">
      <alignment horizontal="center"/>
    </xf>
    <xf numFmtId="0" fontId="2" fillId="0" borderId="34" xfId="0" applyFont="1" applyBorder="1" applyAlignment="1">
      <alignment horizontal="center"/>
    </xf>
    <xf numFmtId="167" fontId="23" fillId="0" borderId="20" xfId="0" applyNumberFormat="1" applyFont="1" applyBorder="1" applyAlignment="1" applyProtection="1">
      <alignment horizontal="right"/>
      <protection locked="0"/>
    </xf>
    <xf numFmtId="49" fontId="2" fillId="0" borderId="4" xfId="0" applyNumberFormat="1" applyFont="1" applyBorder="1" applyAlignment="1">
      <alignment horizontal="left"/>
    </xf>
    <xf numFmtId="49" fontId="2" fillId="0" borderId="45" xfId="0" applyNumberFormat="1" applyFont="1" applyBorder="1" applyAlignment="1">
      <alignment horizontal="left"/>
    </xf>
    <xf numFmtId="0" fontId="18" fillId="0" borderId="45" xfId="0" applyFont="1" applyBorder="1"/>
    <xf numFmtId="49" fontId="2" fillId="0" borderId="44" xfId="0" applyNumberFormat="1" applyFont="1" applyBorder="1" applyAlignment="1">
      <alignment horizontal="left"/>
    </xf>
    <xf numFmtId="49" fontId="2" fillId="0" borderId="41" xfId="0" applyNumberFormat="1" applyFont="1" applyBorder="1" applyAlignment="1">
      <alignment horizontal="left"/>
    </xf>
    <xf numFmtId="0" fontId="5" fillId="5" borderId="50" xfId="0" applyFont="1" applyFill="1" applyBorder="1" applyAlignment="1">
      <alignment horizontal="left"/>
    </xf>
    <xf numFmtId="0" fontId="5" fillId="5" borderId="20" xfId="0" applyFont="1" applyFill="1" applyBorder="1" applyAlignment="1">
      <alignment horizontal="left"/>
    </xf>
    <xf numFmtId="0" fontId="5" fillId="8" borderId="54" xfId="0" applyFont="1" applyFill="1" applyBorder="1" applyAlignment="1">
      <alignment horizontal="left"/>
    </xf>
    <xf numFmtId="0" fontId="2" fillId="8" borderId="55" xfId="0" applyFont="1" applyFill="1" applyBorder="1" applyAlignment="1">
      <alignment horizontal="left"/>
    </xf>
    <xf numFmtId="3" fontId="11" fillId="0" borderId="1" xfId="0" applyNumberFormat="1" applyFont="1" applyBorder="1" applyAlignment="1">
      <alignment horizontal="right"/>
    </xf>
  </cellXfs>
  <cellStyles count="11">
    <cellStyle name="Comma" xfId="8" builtinId="3"/>
    <cellStyle name="Currency" xfId="1" builtinId="4"/>
    <cellStyle name="Currency 2" xfId="6" xr:uid="{E303BE3D-BDF1-4C89-9521-8050691FFA9E}"/>
    <cellStyle name="Currency 3" xfId="4" xr:uid="{A0A36D94-0B5C-46DC-BE1A-30E3438F9D63}"/>
    <cellStyle name="Hyperlink" xfId="10" builtinId="8" customBuiltin="1"/>
    <cellStyle name="Normal" xfId="0" builtinId="0"/>
    <cellStyle name="Normal 11" xfId="9" xr:uid="{1BFDAE92-4E2A-482F-BB75-54252C419647}"/>
    <cellStyle name="Normal 2" xfId="3" xr:uid="{CC1F86A6-E0B4-453C-B074-141F346A8149}"/>
    <cellStyle name="Percent" xfId="2" builtinId="5"/>
    <cellStyle name="Percent 2" xfId="7" xr:uid="{9CCD36DA-E478-46B6-AB06-E23BA217C789}"/>
    <cellStyle name="Percent 3" xfId="5" xr:uid="{ACD13709-8E0D-4FC2-AF41-D11CDDBD09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vpresearch.louisiana.edu/investigator-toolkit/rates-institutional-information" TargetMode="External"/><Relationship Id="rId7" Type="http://schemas.openxmlformats.org/officeDocument/2006/relationships/comments" Target="../comments1.xml"/><Relationship Id="rId2" Type="http://schemas.openxmlformats.org/officeDocument/2006/relationships/hyperlink" Target="https://vpresearch.louisiana.edu/investigator-toolkit/rates-institutional-information" TargetMode="External"/><Relationship Id="rId1" Type="http://schemas.openxmlformats.org/officeDocument/2006/relationships/hyperlink" Target="https://vpresearch.louisiana.edu/investigator-toolkit/rates-institutional-information"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vpresearch.louisiana.edu/investigator-toolkit/rates-institutional-informatio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workbookViewId="0">
      <selection activeCell="B16" sqref="B16:J16"/>
    </sheetView>
  </sheetViews>
  <sheetFormatPr defaultRowHeight="12.5" x14ac:dyDescent="0.25"/>
  <cols>
    <col min="1" max="1" width="4.453125" customWidth="1"/>
    <col min="10" max="10" width="13.1796875" customWidth="1"/>
  </cols>
  <sheetData>
    <row r="1" spans="1:10" ht="18.5" x14ac:dyDescent="0.45">
      <c r="A1" s="226" t="s">
        <v>48</v>
      </c>
      <c r="B1" s="226"/>
      <c r="C1" s="226"/>
      <c r="D1" s="226"/>
      <c r="E1" s="226"/>
      <c r="F1" s="226"/>
      <c r="G1" s="226"/>
      <c r="H1" s="226"/>
      <c r="I1" s="226"/>
      <c r="J1" s="226"/>
    </row>
    <row r="2" spans="1:10" ht="18.5" x14ac:dyDescent="0.45">
      <c r="A2" s="226" t="s">
        <v>45</v>
      </c>
      <c r="B2" s="226"/>
      <c r="C2" s="226"/>
      <c r="D2" s="226"/>
      <c r="E2" s="226"/>
      <c r="F2" s="226"/>
      <c r="G2" s="226"/>
      <c r="H2" s="226"/>
      <c r="I2" s="226"/>
      <c r="J2" s="226"/>
    </row>
    <row r="3" spans="1:10" ht="23.5" x14ac:dyDescent="0.55000000000000004">
      <c r="A3" s="228" t="s">
        <v>54</v>
      </c>
      <c r="B3" s="228"/>
      <c r="C3" s="228"/>
      <c r="D3" s="228"/>
      <c r="E3" s="228"/>
      <c r="F3" s="228"/>
      <c r="G3" s="228"/>
      <c r="H3" s="228"/>
      <c r="I3" s="228"/>
      <c r="J3" s="228"/>
    </row>
    <row r="4" spans="1:10" ht="13" x14ac:dyDescent="0.3">
      <c r="A4" s="64"/>
      <c r="B4" s="64"/>
      <c r="C4" s="64"/>
      <c r="D4" s="64"/>
      <c r="E4" s="64"/>
      <c r="F4" s="64"/>
      <c r="G4" s="64"/>
      <c r="H4" s="64"/>
      <c r="I4" s="64"/>
      <c r="J4" s="64"/>
    </row>
    <row r="5" spans="1:10" ht="13" x14ac:dyDescent="0.3">
      <c r="A5" s="64"/>
      <c r="B5" s="64"/>
      <c r="C5" s="64"/>
      <c r="D5" s="64"/>
      <c r="E5" s="64"/>
      <c r="F5" s="64"/>
      <c r="G5" s="64"/>
      <c r="H5" s="64"/>
      <c r="I5" s="64"/>
      <c r="J5" s="64"/>
    </row>
    <row r="6" spans="1:10" ht="12.75" customHeight="1" x14ac:dyDescent="0.25">
      <c r="A6" s="227" t="s">
        <v>49</v>
      </c>
      <c r="B6" s="227"/>
      <c r="C6" s="227"/>
      <c r="D6" s="227"/>
      <c r="E6" s="227"/>
      <c r="F6" s="227"/>
      <c r="G6" s="227"/>
      <c r="H6" s="227"/>
      <c r="I6" s="227"/>
      <c r="J6" s="227"/>
    </row>
    <row r="7" spans="1:10" ht="19.5" customHeight="1" x14ac:dyDescent="0.25">
      <c r="A7" s="227"/>
      <c r="B7" s="227"/>
      <c r="C7" s="227"/>
      <c r="D7" s="227"/>
      <c r="E7" s="227"/>
      <c r="F7" s="227"/>
      <c r="G7" s="227"/>
      <c r="H7" s="227"/>
      <c r="I7" s="227"/>
      <c r="J7" s="227"/>
    </row>
    <row r="8" spans="1:10" ht="13" x14ac:dyDescent="0.3">
      <c r="A8" s="65"/>
      <c r="B8" s="65"/>
      <c r="C8" s="65"/>
      <c r="D8" s="65"/>
      <c r="E8" s="65"/>
      <c r="F8" s="65"/>
      <c r="G8" s="65"/>
      <c r="H8" s="65"/>
      <c r="I8" s="65"/>
      <c r="J8" s="65"/>
    </row>
    <row r="9" spans="1:10" ht="74.25" customHeight="1" x14ac:dyDescent="0.25">
      <c r="A9" s="66" t="s">
        <v>46</v>
      </c>
      <c r="B9" s="230" t="s">
        <v>53</v>
      </c>
      <c r="C9" s="230"/>
      <c r="D9" s="230"/>
      <c r="E9" s="230"/>
      <c r="F9" s="230"/>
      <c r="G9" s="230"/>
      <c r="H9" s="230"/>
      <c r="I9" s="230"/>
      <c r="J9" s="230"/>
    </row>
    <row r="10" spans="1:10" ht="12" customHeight="1" x14ac:dyDescent="0.25">
      <c r="A10" s="66"/>
      <c r="B10" s="67"/>
      <c r="C10" s="67"/>
      <c r="D10" s="67"/>
      <c r="E10" s="67"/>
      <c r="F10" s="67"/>
      <c r="G10" s="67"/>
      <c r="H10" s="67"/>
      <c r="I10" s="67"/>
      <c r="J10" s="67"/>
    </row>
    <row r="11" spans="1:10" ht="30" customHeight="1" x14ac:dyDescent="0.25">
      <c r="A11" s="66" t="s">
        <v>46</v>
      </c>
      <c r="B11" s="230" t="s">
        <v>50</v>
      </c>
      <c r="C11" s="230"/>
      <c r="D11" s="230"/>
      <c r="E11" s="230"/>
      <c r="F11" s="230"/>
      <c r="G11" s="230"/>
      <c r="H11" s="230"/>
      <c r="I11" s="230"/>
      <c r="J11" s="230"/>
    </row>
    <row r="12" spans="1:10" ht="9" customHeight="1" x14ac:dyDescent="0.25">
      <c r="A12" s="66"/>
      <c r="B12" s="67"/>
      <c r="C12" s="67"/>
      <c r="D12" s="67"/>
      <c r="E12" s="67"/>
      <c r="F12" s="67"/>
      <c r="G12" s="67"/>
      <c r="H12" s="67"/>
      <c r="I12" s="67"/>
      <c r="J12" s="67"/>
    </row>
    <row r="13" spans="1:10" ht="45.75" customHeight="1" x14ac:dyDescent="0.25">
      <c r="A13" s="66" t="s">
        <v>46</v>
      </c>
      <c r="B13" s="230" t="s">
        <v>51</v>
      </c>
      <c r="C13" s="230"/>
      <c r="D13" s="230"/>
      <c r="E13" s="230"/>
      <c r="F13" s="230"/>
      <c r="G13" s="230"/>
      <c r="H13" s="230"/>
      <c r="I13" s="230"/>
      <c r="J13" s="230"/>
    </row>
    <row r="14" spans="1:10" ht="7.5" customHeight="1" x14ac:dyDescent="0.25">
      <c r="A14" s="66"/>
      <c r="B14" s="67"/>
      <c r="C14" s="67"/>
      <c r="D14" s="67"/>
      <c r="E14" s="67"/>
      <c r="F14" s="67"/>
      <c r="G14" s="67"/>
      <c r="H14" s="67"/>
      <c r="I14" s="67"/>
      <c r="J14" s="67"/>
    </row>
    <row r="15" spans="1:10" ht="30.75" customHeight="1" x14ac:dyDescent="0.25">
      <c r="A15" s="66" t="s">
        <v>46</v>
      </c>
      <c r="B15" s="230" t="s">
        <v>52</v>
      </c>
      <c r="C15" s="230"/>
      <c r="D15" s="230"/>
      <c r="E15" s="230"/>
      <c r="F15" s="230"/>
      <c r="G15" s="230"/>
      <c r="H15" s="230"/>
      <c r="I15" s="230"/>
      <c r="J15" s="230"/>
    </row>
    <row r="16" spans="1:10" ht="30.75" customHeight="1" x14ac:dyDescent="0.25">
      <c r="A16" s="63"/>
      <c r="B16" s="229"/>
      <c r="C16" s="229"/>
      <c r="D16" s="229"/>
      <c r="E16" s="229"/>
      <c r="F16" s="229"/>
      <c r="G16" s="229"/>
      <c r="H16" s="229"/>
      <c r="I16" s="229"/>
      <c r="J16" s="229"/>
    </row>
  </sheetData>
  <mergeCells count="9">
    <mergeCell ref="A1:J1"/>
    <mergeCell ref="A6:J7"/>
    <mergeCell ref="A2:J2"/>
    <mergeCell ref="A3:J3"/>
    <mergeCell ref="B16:J16"/>
    <mergeCell ref="B9:J9"/>
    <mergeCell ref="B11:J11"/>
    <mergeCell ref="B13:J13"/>
    <mergeCell ref="B15:J15"/>
  </mergeCells>
  <phoneticPr fontId="9" type="noConversion"/>
  <printOptions horizontalCentered="1"/>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S68"/>
  <sheetViews>
    <sheetView showZeros="0" tabSelected="1" zoomScaleNormal="100" workbookViewId="0">
      <selection sqref="A1:I1"/>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83" customWidth="1"/>
    <col min="13" max="13" width="8" style="104" customWidth="1"/>
    <col min="14" max="19" width="9.1796875" style="104"/>
    <col min="20" max="16384" width="9.1796875" style="2"/>
  </cols>
  <sheetData>
    <row r="1" spans="1:19" s="6" customFormat="1" ht="13" customHeight="1" x14ac:dyDescent="0.35">
      <c r="A1" s="269" t="s">
        <v>67</v>
      </c>
      <c r="B1" s="269"/>
      <c r="C1" s="269"/>
      <c r="D1" s="269"/>
      <c r="E1" s="269"/>
      <c r="F1" s="269"/>
      <c r="G1" s="269"/>
      <c r="H1" s="269"/>
      <c r="I1" s="269"/>
      <c r="J1" s="29" t="s">
        <v>29</v>
      </c>
      <c r="K1" s="97"/>
      <c r="L1" s="180"/>
      <c r="M1" s="98"/>
      <c r="N1" s="98"/>
      <c r="O1" s="98"/>
      <c r="P1" s="98"/>
      <c r="Q1" s="98"/>
      <c r="R1" s="98"/>
      <c r="S1" s="98"/>
    </row>
    <row r="2" spans="1:19" s="6" customFormat="1" ht="13" customHeight="1" thickBot="1" x14ac:dyDescent="0.3">
      <c r="A2" s="187" t="s">
        <v>63</v>
      </c>
      <c r="B2" s="187"/>
      <c r="C2" s="187"/>
      <c r="D2" s="187"/>
      <c r="E2" s="203"/>
      <c r="F2" s="203"/>
      <c r="G2" s="272">
        <v>45839</v>
      </c>
      <c r="H2" s="272"/>
      <c r="I2" s="195" t="s">
        <v>89</v>
      </c>
      <c r="J2" s="196">
        <f>G2+364</f>
        <v>46203</v>
      </c>
      <c r="K2" s="219" t="s">
        <v>107</v>
      </c>
      <c r="L2" s="220"/>
      <c r="M2" s="221"/>
      <c r="N2" s="221"/>
      <c r="O2" s="221"/>
      <c r="P2" s="221"/>
      <c r="Q2" s="221"/>
      <c r="R2" s="221"/>
      <c r="S2" s="98"/>
    </row>
    <row r="3" spans="1:19" s="3" customFormat="1" ht="12" customHeight="1" x14ac:dyDescent="0.2">
      <c r="A3" s="235" t="s">
        <v>22</v>
      </c>
      <c r="B3" s="236"/>
      <c r="C3" s="236"/>
      <c r="D3" s="237"/>
      <c r="E3" s="27" t="s">
        <v>4</v>
      </c>
      <c r="F3" s="26" t="s">
        <v>5</v>
      </c>
      <c r="G3" s="293" t="s">
        <v>23</v>
      </c>
      <c r="H3" s="294"/>
      <c r="I3" s="295"/>
      <c r="J3" s="282" t="s">
        <v>24</v>
      </c>
      <c r="K3" s="100"/>
      <c r="L3" s="222" t="s">
        <v>106</v>
      </c>
      <c r="M3" s="100"/>
      <c r="N3" s="100"/>
      <c r="O3" s="100"/>
      <c r="P3" s="100"/>
      <c r="Q3" s="100"/>
      <c r="R3" s="100"/>
      <c r="S3" s="100"/>
    </row>
    <row r="4" spans="1:19" s="1" customFormat="1" ht="19.5" customHeight="1" thickBot="1" x14ac:dyDescent="0.25">
      <c r="A4" s="16"/>
      <c r="B4" s="238" t="s">
        <v>31</v>
      </c>
      <c r="C4" s="238"/>
      <c r="D4" s="239"/>
      <c r="E4" s="35"/>
      <c r="F4" s="36"/>
      <c r="G4" s="37" t="s">
        <v>104</v>
      </c>
      <c r="H4" s="38" t="s">
        <v>105</v>
      </c>
      <c r="I4" s="54" t="s">
        <v>33</v>
      </c>
      <c r="J4" s="283"/>
      <c r="K4" s="102"/>
      <c r="L4" s="182"/>
      <c r="M4" s="102"/>
      <c r="N4" s="102"/>
      <c r="O4" s="102"/>
      <c r="P4" s="102"/>
      <c r="Q4" s="102"/>
      <c r="R4" s="102"/>
      <c r="S4" s="102"/>
    </row>
    <row r="5" spans="1:19" s="1" customFormat="1" ht="12" customHeight="1" x14ac:dyDescent="0.2">
      <c r="A5" s="33" t="s">
        <v>39</v>
      </c>
      <c r="B5" s="242"/>
      <c r="C5" s="242"/>
      <c r="D5" s="243"/>
      <c r="E5" s="76"/>
      <c r="F5" s="71">
        <f>(E5/9)</f>
        <v>0</v>
      </c>
      <c r="G5" s="34"/>
      <c r="H5" s="78"/>
      <c r="I5" s="79"/>
      <c r="J5" s="60">
        <f>(E5*H5)+(F5*I5)</f>
        <v>0</v>
      </c>
      <c r="K5" s="155" t="s">
        <v>103</v>
      </c>
      <c r="L5" s="182"/>
      <c r="M5" s="102"/>
      <c r="N5" s="102"/>
      <c r="O5" s="102"/>
      <c r="P5" s="102"/>
      <c r="Q5" s="102"/>
      <c r="R5" s="102"/>
      <c r="S5" s="102"/>
    </row>
    <row r="6" spans="1:19" s="1" customFormat="1" ht="12" customHeight="1" x14ac:dyDescent="0.2">
      <c r="A6" s="11" t="s">
        <v>40</v>
      </c>
      <c r="B6" s="240"/>
      <c r="C6" s="240"/>
      <c r="D6" s="241"/>
      <c r="E6" s="76"/>
      <c r="F6" s="71">
        <f t="shared" ref="F6:F10" si="0">(E6/9)</f>
        <v>0</v>
      </c>
      <c r="G6" s="30"/>
      <c r="H6" s="78"/>
      <c r="I6" s="79"/>
      <c r="J6" s="60">
        <f t="shared" ref="J6:J10" si="1">(E6*H6)+(F6*I6)</f>
        <v>0</v>
      </c>
      <c r="K6" s="155" t="s">
        <v>102</v>
      </c>
      <c r="L6" s="182"/>
      <c r="M6" s="102"/>
      <c r="N6" s="102"/>
      <c r="O6" s="102"/>
      <c r="P6" s="102"/>
      <c r="Q6" s="102"/>
      <c r="R6" s="102"/>
      <c r="S6" s="102"/>
    </row>
    <row r="7" spans="1:19" s="1" customFormat="1" ht="12" customHeight="1" x14ac:dyDescent="0.2">
      <c r="A7" s="11" t="s">
        <v>19</v>
      </c>
      <c r="B7" s="240"/>
      <c r="C7" s="240"/>
      <c r="D7" s="241"/>
      <c r="E7" s="76"/>
      <c r="F7" s="71">
        <f t="shared" si="0"/>
        <v>0</v>
      </c>
      <c r="G7" s="30"/>
      <c r="H7" s="78"/>
      <c r="I7" s="79"/>
      <c r="J7" s="60">
        <f t="shared" si="1"/>
        <v>0</v>
      </c>
      <c r="K7" s="102"/>
      <c r="L7" s="182"/>
      <c r="M7" s="102"/>
      <c r="N7" s="102"/>
      <c r="O7" s="102"/>
      <c r="P7" s="102"/>
      <c r="Q7" s="102"/>
      <c r="R7" s="102"/>
      <c r="S7" s="102"/>
    </row>
    <row r="8" spans="1:19" s="1" customFormat="1" ht="12" customHeight="1" x14ac:dyDescent="0.2">
      <c r="A8" s="11" t="s">
        <v>20</v>
      </c>
      <c r="B8" s="240"/>
      <c r="C8" s="240"/>
      <c r="D8" s="241"/>
      <c r="E8" s="76"/>
      <c r="F8" s="71">
        <f t="shared" si="0"/>
        <v>0</v>
      </c>
      <c r="G8" s="30"/>
      <c r="H8" s="78"/>
      <c r="I8" s="79"/>
      <c r="J8" s="60">
        <f t="shared" si="1"/>
        <v>0</v>
      </c>
      <c r="K8" s="102"/>
      <c r="L8" s="182"/>
      <c r="M8" s="201"/>
      <c r="N8" s="102"/>
      <c r="O8" s="102"/>
      <c r="P8" s="102"/>
      <c r="Q8" s="102"/>
      <c r="R8" s="102"/>
      <c r="S8" s="102"/>
    </row>
    <row r="9" spans="1:19" s="1" customFormat="1" ht="12" customHeight="1" x14ac:dyDescent="0.2">
      <c r="A9" s="11" t="s">
        <v>21</v>
      </c>
      <c r="B9" s="240"/>
      <c r="C9" s="240"/>
      <c r="D9" s="241"/>
      <c r="E9" s="76"/>
      <c r="F9" s="71">
        <f t="shared" si="0"/>
        <v>0</v>
      </c>
      <c r="G9" s="30"/>
      <c r="H9" s="78"/>
      <c r="I9" s="79"/>
      <c r="J9" s="60">
        <f t="shared" si="1"/>
        <v>0</v>
      </c>
      <c r="K9" s="102"/>
      <c r="L9" s="182"/>
      <c r="M9" s="202"/>
      <c r="N9" s="102"/>
      <c r="O9" s="102"/>
      <c r="P9" s="102"/>
      <c r="Q9" s="102"/>
      <c r="R9" s="102"/>
      <c r="S9" s="102"/>
    </row>
    <row r="10" spans="1:19" s="1" customFormat="1" ht="12" customHeight="1" x14ac:dyDescent="0.2">
      <c r="A10" s="11" t="s">
        <v>26</v>
      </c>
      <c r="B10" s="240"/>
      <c r="C10" s="240"/>
      <c r="D10" s="241"/>
      <c r="E10" s="76"/>
      <c r="F10" s="71">
        <f t="shared" si="0"/>
        <v>0</v>
      </c>
      <c r="G10" s="30"/>
      <c r="H10" s="78"/>
      <c r="I10" s="79"/>
      <c r="J10" s="60">
        <f t="shared" si="1"/>
        <v>0</v>
      </c>
      <c r="K10" s="102"/>
      <c r="L10" s="182"/>
      <c r="M10" s="102"/>
      <c r="N10" s="102"/>
      <c r="O10" s="102"/>
      <c r="P10" s="102"/>
      <c r="Q10" s="102"/>
      <c r="R10" s="102"/>
      <c r="S10" s="102"/>
    </row>
    <row r="11" spans="1:19" s="1" customFormat="1" ht="12" customHeight="1" thickBot="1" x14ac:dyDescent="0.25">
      <c r="A11" s="16"/>
      <c r="B11" s="238" t="s">
        <v>30</v>
      </c>
      <c r="C11" s="238"/>
      <c r="D11" s="239"/>
      <c r="E11" s="40"/>
      <c r="F11" s="41"/>
      <c r="G11" s="35"/>
      <c r="H11" s="42"/>
      <c r="I11" s="56"/>
      <c r="J11" s="61"/>
      <c r="K11" s="102"/>
      <c r="L11" s="182"/>
      <c r="M11" s="102"/>
      <c r="N11" s="102"/>
      <c r="O11" s="102"/>
      <c r="P11" s="102"/>
      <c r="Q11" s="102"/>
      <c r="R11" s="102"/>
      <c r="S11" s="102"/>
    </row>
    <row r="12" spans="1:19" s="1" customFormat="1" ht="12" customHeight="1" x14ac:dyDescent="0.2">
      <c r="A12" s="33" t="s">
        <v>17</v>
      </c>
      <c r="B12" s="242"/>
      <c r="C12" s="242"/>
      <c r="D12" s="243"/>
      <c r="E12" s="76"/>
      <c r="F12" s="71">
        <f>E12/12</f>
        <v>0</v>
      </c>
      <c r="G12" s="82"/>
      <c r="H12" s="39"/>
      <c r="I12" s="57"/>
      <c r="J12" s="60">
        <f>(E12*G12)</f>
        <v>0</v>
      </c>
      <c r="K12" s="102"/>
      <c r="L12" s="182"/>
      <c r="M12" s="102"/>
      <c r="N12" s="102"/>
      <c r="O12" s="102"/>
      <c r="P12" s="102"/>
      <c r="Q12" s="102"/>
      <c r="R12" s="102"/>
      <c r="S12" s="102"/>
    </row>
    <row r="13" spans="1:19" s="1" customFormat="1" ht="12" customHeight="1" x14ac:dyDescent="0.2">
      <c r="A13" s="11" t="s">
        <v>18</v>
      </c>
      <c r="B13" s="240"/>
      <c r="C13" s="240"/>
      <c r="D13" s="241"/>
      <c r="E13" s="76"/>
      <c r="F13" s="71">
        <f t="shared" ref="F13:F15" si="2">E13/12</f>
        <v>0</v>
      </c>
      <c r="G13" s="83"/>
      <c r="H13" s="31"/>
      <c r="I13" s="58"/>
      <c r="J13" s="62">
        <f>E13*G13+(E13*H13)+(F13*I13)</f>
        <v>0</v>
      </c>
      <c r="K13" s="102"/>
      <c r="L13" s="182"/>
      <c r="M13" s="102"/>
      <c r="N13" s="102"/>
      <c r="O13" s="102"/>
      <c r="P13" s="102"/>
      <c r="Q13" s="102"/>
      <c r="R13" s="102"/>
      <c r="S13" s="102"/>
    </row>
    <row r="14" spans="1:19" s="1" customFormat="1" ht="12" customHeight="1" x14ac:dyDescent="0.2">
      <c r="A14" s="11" t="s">
        <v>32</v>
      </c>
      <c r="B14" s="240"/>
      <c r="C14" s="240"/>
      <c r="D14" s="241"/>
      <c r="E14" s="76"/>
      <c r="F14" s="71">
        <f t="shared" si="2"/>
        <v>0</v>
      </c>
      <c r="G14" s="83"/>
      <c r="H14" s="31"/>
      <c r="I14" s="58"/>
      <c r="J14" s="62">
        <f>E14*G14+(E14*H14)+(F14*I14)</f>
        <v>0</v>
      </c>
      <c r="K14" s="102"/>
      <c r="L14" s="182"/>
      <c r="M14" s="102"/>
      <c r="N14" s="102"/>
      <c r="O14" s="102"/>
      <c r="P14" s="102"/>
      <c r="Q14" s="102"/>
      <c r="R14" s="102"/>
      <c r="S14" s="102"/>
    </row>
    <row r="15" spans="1:19" s="1" customFormat="1" ht="12" customHeight="1" thickBot="1" x14ac:dyDescent="0.25">
      <c r="A15" s="20" t="s">
        <v>20</v>
      </c>
      <c r="B15" s="244"/>
      <c r="C15" s="244"/>
      <c r="D15" s="245"/>
      <c r="E15" s="76"/>
      <c r="F15" s="71">
        <f t="shared" si="2"/>
        <v>0</v>
      </c>
      <c r="G15" s="121"/>
      <c r="H15" s="122"/>
      <c r="I15" s="123"/>
      <c r="J15" s="124">
        <f>E15*G15+(E15*H15)+(F15*I15)</f>
        <v>0</v>
      </c>
      <c r="K15" s="102"/>
      <c r="L15" s="182"/>
      <c r="M15" s="102"/>
      <c r="N15" s="102"/>
      <c r="O15" s="102"/>
      <c r="P15" s="102"/>
      <c r="Q15" s="102"/>
      <c r="R15" s="102"/>
      <c r="S15" s="102"/>
    </row>
    <row r="16" spans="1:19" s="1" customFormat="1" ht="12" customHeight="1" thickBot="1" x14ac:dyDescent="0.25">
      <c r="A16" s="246" t="s">
        <v>16</v>
      </c>
      <c r="B16" s="247"/>
      <c r="C16" s="247"/>
      <c r="D16" s="247"/>
      <c r="E16" s="247"/>
      <c r="F16" s="247"/>
      <c r="G16" s="247"/>
      <c r="H16" s="247"/>
      <c r="I16" s="247"/>
      <c r="J16" s="134">
        <f>SUM(J5:J15)</f>
        <v>0</v>
      </c>
      <c r="K16" s="102"/>
      <c r="L16" s="182"/>
      <c r="M16" s="102"/>
      <c r="N16" s="102"/>
      <c r="O16" s="102"/>
      <c r="P16" s="102"/>
      <c r="Q16" s="102"/>
      <c r="R16" s="102"/>
      <c r="S16" s="102"/>
    </row>
    <row r="17" spans="1:19" ht="21.75" customHeight="1" thickBot="1" x14ac:dyDescent="0.25">
      <c r="A17" s="262" t="s">
        <v>55</v>
      </c>
      <c r="B17" s="284"/>
      <c r="C17" s="284"/>
      <c r="D17" s="208"/>
      <c r="E17" s="69"/>
      <c r="F17" s="53"/>
      <c r="G17" s="50" t="s">
        <v>34</v>
      </c>
      <c r="H17" s="44" t="s">
        <v>35</v>
      </c>
      <c r="I17" s="59" t="s">
        <v>33</v>
      </c>
      <c r="J17" s="21"/>
    </row>
    <row r="18" spans="1:19" ht="12" customHeight="1" x14ac:dyDescent="0.2">
      <c r="A18" s="12" t="s">
        <v>6</v>
      </c>
      <c r="B18" s="84"/>
      <c r="C18" s="5" t="s">
        <v>82</v>
      </c>
      <c r="D18" s="210"/>
      <c r="E18" s="214"/>
      <c r="F18" s="43">
        <f t="shared" ref="F18:F20" si="3">E18/12</f>
        <v>0</v>
      </c>
      <c r="G18" s="85"/>
      <c r="H18" s="215"/>
      <c r="I18" s="215"/>
      <c r="J18" s="74">
        <f>SUM(B18*F18*G18)</f>
        <v>0</v>
      </c>
    </row>
    <row r="19" spans="1:19" ht="12" customHeight="1" x14ac:dyDescent="0.2">
      <c r="A19" s="12" t="s">
        <v>6</v>
      </c>
      <c r="B19" s="84"/>
      <c r="C19" s="5" t="s">
        <v>83</v>
      </c>
      <c r="D19" s="210"/>
      <c r="E19" s="214"/>
      <c r="F19" s="43">
        <f t="shared" si="3"/>
        <v>0</v>
      </c>
      <c r="G19" s="85"/>
      <c r="H19" s="215"/>
      <c r="I19" s="215"/>
      <c r="J19" s="74">
        <f t="shared" ref="J19" si="4">SUM(B19*F19*G19)</f>
        <v>0</v>
      </c>
    </row>
    <row r="20" spans="1:19" ht="12" customHeight="1" x14ac:dyDescent="0.2">
      <c r="A20" s="12" t="s">
        <v>6</v>
      </c>
      <c r="B20" s="84"/>
      <c r="C20" s="5" t="s">
        <v>3</v>
      </c>
      <c r="D20" s="210"/>
      <c r="E20" s="214"/>
      <c r="F20" s="43">
        <f t="shared" si="3"/>
        <v>0</v>
      </c>
      <c r="G20" s="85"/>
      <c r="H20" s="215"/>
      <c r="I20" s="215"/>
      <c r="J20" s="74">
        <f>SUM(B20*F20*G20)</f>
        <v>0</v>
      </c>
    </row>
    <row r="21" spans="1:19" s="1" customFormat="1" ht="12" customHeight="1" x14ac:dyDescent="0.2">
      <c r="A21" s="12" t="s">
        <v>6</v>
      </c>
      <c r="B21" s="84"/>
      <c r="C21" s="5" t="s">
        <v>84</v>
      </c>
      <c r="D21" s="5"/>
      <c r="E21" s="30"/>
      <c r="F21" s="216">
        <f>20000/10</f>
        <v>2000</v>
      </c>
      <c r="G21" s="215"/>
      <c r="H21" s="217">
        <v>10</v>
      </c>
      <c r="I21" s="217">
        <v>2</v>
      </c>
      <c r="J21" s="74">
        <f t="shared" ref="J21:J22" si="5">SUM(B21*F21*G21)+(B21*F21*H21)+(B21*F21*I21)</f>
        <v>0</v>
      </c>
      <c r="K21" s="155" t="s">
        <v>108</v>
      </c>
      <c r="L21" s="182"/>
      <c r="M21" s="102"/>
      <c r="N21" s="102"/>
      <c r="O21" s="102"/>
      <c r="P21" s="102"/>
      <c r="Q21" s="102"/>
      <c r="R21" s="102"/>
      <c r="S21" s="102"/>
    </row>
    <row r="22" spans="1:19" s="1" customFormat="1" ht="12" customHeight="1" x14ac:dyDescent="0.2">
      <c r="A22" s="12" t="s">
        <v>6</v>
      </c>
      <c r="B22" s="84"/>
      <c r="C22" s="5" t="s">
        <v>85</v>
      </c>
      <c r="D22" s="5"/>
      <c r="E22" s="30"/>
      <c r="F22" s="216">
        <f>11500/10</f>
        <v>1150</v>
      </c>
      <c r="G22" s="215"/>
      <c r="H22" s="217">
        <v>10</v>
      </c>
      <c r="I22" s="217">
        <v>2</v>
      </c>
      <c r="J22" s="74">
        <f t="shared" si="5"/>
        <v>0</v>
      </c>
      <c r="K22" s="102"/>
      <c r="L22" s="182"/>
      <c r="M22" s="102"/>
      <c r="N22" s="102"/>
      <c r="O22" s="102"/>
      <c r="P22" s="102"/>
      <c r="Q22" s="102"/>
      <c r="R22" s="102"/>
      <c r="S22" s="102"/>
    </row>
    <row r="23" spans="1:19" s="1" customFormat="1" ht="12" customHeight="1" x14ac:dyDescent="0.2">
      <c r="A23" s="12" t="s">
        <v>6</v>
      </c>
      <c r="B23" s="84"/>
      <c r="C23" s="5" t="s">
        <v>86</v>
      </c>
      <c r="D23" s="5"/>
      <c r="E23" s="194" t="s">
        <v>100</v>
      </c>
      <c r="F23" s="216">
        <v>15</v>
      </c>
      <c r="G23" s="218" t="s">
        <v>101</v>
      </c>
      <c r="H23" s="86"/>
      <c r="I23" s="81"/>
      <c r="J23" s="74">
        <f>B23*(F23*H23*I23)</f>
        <v>0</v>
      </c>
      <c r="K23" s="102"/>
      <c r="L23" s="182"/>
      <c r="M23" s="102"/>
      <c r="N23" s="102"/>
      <c r="O23" s="102"/>
      <c r="P23" s="102"/>
      <c r="Q23" s="102"/>
      <c r="R23" s="102"/>
      <c r="S23" s="102"/>
    </row>
    <row r="24" spans="1:19" s="1" customFormat="1" ht="12" customHeight="1" x14ac:dyDescent="0.2">
      <c r="A24" s="12" t="s">
        <v>6</v>
      </c>
      <c r="B24" s="84"/>
      <c r="C24" s="5" t="s">
        <v>99</v>
      </c>
      <c r="D24" s="5"/>
      <c r="E24" s="194" t="s">
        <v>100</v>
      </c>
      <c r="F24" s="216">
        <v>10</v>
      </c>
      <c r="G24" s="218" t="s">
        <v>101</v>
      </c>
      <c r="H24" s="86"/>
      <c r="I24" s="81"/>
      <c r="J24" s="74">
        <f>B24*(F24*H24*I24)</f>
        <v>0</v>
      </c>
      <c r="K24" s="102"/>
      <c r="L24" s="182"/>
      <c r="M24" s="102"/>
      <c r="N24" s="102"/>
      <c r="O24" s="102"/>
      <c r="P24" s="102"/>
      <c r="Q24" s="102"/>
      <c r="R24" s="102"/>
      <c r="S24" s="102"/>
    </row>
    <row r="25" spans="1:19" s="1" customFormat="1" ht="12" customHeight="1" x14ac:dyDescent="0.2">
      <c r="A25" s="12" t="s">
        <v>6</v>
      </c>
      <c r="B25" s="84"/>
      <c r="C25" s="5" t="s">
        <v>96</v>
      </c>
      <c r="D25" s="5"/>
      <c r="E25" s="214"/>
      <c r="F25" s="43">
        <f t="shared" ref="F25" si="6">E25/12</f>
        <v>0</v>
      </c>
      <c r="G25" s="85"/>
      <c r="H25" s="215"/>
      <c r="I25" s="215"/>
      <c r="J25" s="74">
        <f>SUM(B25*F25*G25)</f>
        <v>0</v>
      </c>
      <c r="K25" s="102"/>
      <c r="L25" s="182"/>
      <c r="M25" s="102"/>
      <c r="N25" s="102"/>
      <c r="O25" s="102"/>
      <c r="P25" s="102"/>
      <c r="Q25" s="102"/>
      <c r="R25" s="102"/>
      <c r="S25" s="102"/>
    </row>
    <row r="26" spans="1:19" s="1" customFormat="1" ht="12" customHeight="1" thickBot="1" x14ac:dyDescent="0.25">
      <c r="A26" s="125" t="s">
        <v>6</v>
      </c>
      <c r="B26" s="126"/>
      <c r="C26" s="127" t="s">
        <v>47</v>
      </c>
      <c r="D26" s="127"/>
      <c r="E26" s="128"/>
      <c r="F26" s="129"/>
      <c r="G26" s="130"/>
      <c r="H26" s="131"/>
      <c r="I26" s="132"/>
      <c r="J26" s="133">
        <f>SUM(B26*F26*G26)+(B26*F26*H26)+(B26*F26*I26)</f>
        <v>0</v>
      </c>
      <c r="K26" s="104"/>
      <c r="L26" s="182"/>
      <c r="M26" s="102"/>
      <c r="N26" s="102"/>
      <c r="O26" s="102"/>
      <c r="P26" s="102"/>
      <c r="Q26" s="102"/>
      <c r="R26" s="102"/>
      <c r="S26" s="102"/>
    </row>
    <row r="27" spans="1:19" s="1" customFormat="1" ht="12" customHeight="1" thickBot="1" x14ac:dyDescent="0.25">
      <c r="A27" s="246" t="s">
        <v>74</v>
      </c>
      <c r="B27" s="247"/>
      <c r="C27" s="247"/>
      <c r="D27" s="206"/>
      <c r="E27" s="156"/>
      <c r="F27" s="156"/>
      <c r="G27" s="156"/>
      <c r="H27" s="156"/>
      <c r="I27" s="156"/>
      <c r="J27" s="157">
        <f>SUM(J18:J26)</f>
        <v>0</v>
      </c>
      <c r="K27" s="102"/>
      <c r="L27" s="182"/>
      <c r="M27" s="102"/>
      <c r="N27" s="102"/>
      <c r="O27" s="102"/>
      <c r="P27" s="102"/>
      <c r="Q27" s="102"/>
      <c r="R27" s="102"/>
      <c r="S27" s="102"/>
    </row>
    <row r="28" spans="1:19" s="1" customFormat="1" ht="12" customHeight="1" thickBot="1" x14ac:dyDescent="0.25">
      <c r="A28" s="257" t="s">
        <v>93</v>
      </c>
      <c r="B28" s="258"/>
      <c r="C28" s="258"/>
      <c r="D28" s="207"/>
      <c r="E28" s="204"/>
      <c r="F28" s="204"/>
      <c r="G28" s="204"/>
      <c r="H28" s="204"/>
      <c r="I28" s="204"/>
      <c r="J28" s="158">
        <f>J27+J16</f>
        <v>0</v>
      </c>
      <c r="K28" s="102"/>
      <c r="L28" s="182"/>
      <c r="M28" s="102"/>
      <c r="N28" s="102"/>
      <c r="O28" s="102"/>
      <c r="P28" s="102"/>
      <c r="Q28" s="102"/>
      <c r="R28" s="102"/>
      <c r="S28" s="102"/>
    </row>
    <row r="29" spans="1:19" ht="12" customHeight="1" thickBot="1" x14ac:dyDescent="0.3">
      <c r="A29" s="288">
        <f>IF(AND(G2&gt;=DATE(2025,7,1),G2&lt;=DATE(2026,6,30)),39.3%,
IF(AND(G2&gt;=DATE(2026,7,1),G2&lt;=DATE(2027,6,30)),39.8%,
IF(AND(G2&gt;=DATE(2027,7,1),G2&lt;=DATE(2028,6,30)),40.3%,"")))</f>
        <v>0.39300000000000002</v>
      </c>
      <c r="B29" s="289"/>
      <c r="C29" s="223" t="s">
        <v>56</v>
      </c>
      <c r="D29" s="197"/>
      <c r="E29" s="198"/>
      <c r="F29" s="198"/>
      <c r="G29" s="198"/>
      <c r="H29" s="198"/>
      <c r="I29" s="199"/>
      <c r="J29" s="200">
        <f>(((J16+J18+J19+J20+J25)*A29))</f>
        <v>0</v>
      </c>
      <c r="K29" s="155" t="s">
        <v>110</v>
      </c>
    </row>
    <row r="30" spans="1:19" ht="12" customHeight="1" thickBot="1" x14ac:dyDescent="0.25">
      <c r="A30" s="257" t="s">
        <v>75</v>
      </c>
      <c r="B30" s="258"/>
      <c r="C30" s="258"/>
      <c r="D30" s="207"/>
      <c r="E30" s="161"/>
      <c r="F30" s="161"/>
      <c r="G30" s="161"/>
      <c r="H30" s="161"/>
      <c r="I30" s="161"/>
      <c r="J30" s="158">
        <f>J29+J28</f>
        <v>0</v>
      </c>
    </row>
    <row r="31" spans="1:19" s="3" customFormat="1" ht="12" customHeight="1" x14ac:dyDescent="0.2">
      <c r="A31" s="290" t="s">
        <v>90</v>
      </c>
      <c r="B31" s="291"/>
      <c r="C31" s="291"/>
      <c r="D31" s="291"/>
      <c r="E31" s="291"/>
      <c r="F31" s="291"/>
      <c r="G31" s="291"/>
      <c r="H31" s="291"/>
      <c r="I31" s="292"/>
      <c r="J31" s="189"/>
      <c r="K31" s="100"/>
      <c r="L31" s="181"/>
      <c r="M31" s="100"/>
      <c r="N31" s="100"/>
      <c r="O31" s="100"/>
      <c r="P31" s="100"/>
      <c r="Q31" s="100"/>
      <c r="R31" s="100"/>
      <c r="S31" s="100"/>
    </row>
    <row r="32" spans="1:19" ht="12" customHeight="1" x14ac:dyDescent="0.2">
      <c r="A32" s="13"/>
      <c r="B32" s="5" t="s">
        <v>76</v>
      </c>
      <c r="C32" s="162"/>
      <c r="D32" s="162"/>
      <c r="E32" s="28"/>
      <c r="F32" s="190"/>
      <c r="G32" s="190"/>
      <c r="H32" s="190"/>
      <c r="I32" s="191"/>
      <c r="J32" s="89"/>
    </row>
    <row r="33" spans="1:19" ht="12" customHeight="1" x14ac:dyDescent="0.2">
      <c r="A33" s="13"/>
      <c r="B33" s="5" t="s">
        <v>77</v>
      </c>
      <c r="C33" s="162"/>
      <c r="D33" s="162"/>
      <c r="E33" s="28"/>
      <c r="F33" s="190"/>
      <c r="G33" s="190"/>
      <c r="H33" s="190"/>
      <c r="I33" s="191"/>
      <c r="J33" s="89"/>
    </row>
    <row r="34" spans="1:19" ht="12" customHeight="1" thickBot="1" x14ac:dyDescent="0.25">
      <c r="A34" s="13"/>
      <c r="B34" s="5" t="s">
        <v>78</v>
      </c>
      <c r="C34" s="162"/>
      <c r="D34" s="162"/>
      <c r="E34" s="28"/>
      <c r="F34" s="190"/>
      <c r="G34" s="190"/>
      <c r="H34" s="190"/>
      <c r="I34" s="191"/>
      <c r="J34" s="89"/>
    </row>
    <row r="35" spans="1:19" s="1" customFormat="1" ht="12" customHeight="1" thickBot="1" x14ac:dyDescent="0.25">
      <c r="A35" s="285" t="s">
        <v>0</v>
      </c>
      <c r="B35" s="286"/>
      <c r="C35" s="286"/>
      <c r="D35" s="286"/>
      <c r="E35" s="286"/>
      <c r="F35" s="286"/>
      <c r="G35" s="286"/>
      <c r="H35" s="286"/>
      <c r="I35" s="287"/>
      <c r="J35" s="192">
        <f>SUM(J32:J34)</f>
        <v>0</v>
      </c>
      <c r="K35" s="102"/>
      <c r="L35" s="182"/>
      <c r="M35" s="102"/>
      <c r="N35" s="102"/>
      <c r="O35" s="102"/>
      <c r="P35" s="102"/>
      <c r="Q35" s="102"/>
      <c r="R35" s="102"/>
      <c r="S35" s="102"/>
    </row>
    <row r="36" spans="1:19" ht="12" customHeight="1" x14ac:dyDescent="0.2">
      <c r="A36" s="262" t="s">
        <v>109</v>
      </c>
      <c r="B36" s="284"/>
      <c r="C36" s="284"/>
      <c r="D36" s="284"/>
      <c r="E36" s="284"/>
      <c r="F36" s="284"/>
      <c r="G36" s="284"/>
      <c r="H36" s="284"/>
      <c r="I36" s="284"/>
      <c r="J36" s="23"/>
    </row>
    <row r="37" spans="1:19" s="1" customFormat="1" ht="12" customHeight="1" x14ac:dyDescent="0.2">
      <c r="A37" s="13"/>
      <c r="B37" s="261" t="s">
        <v>60</v>
      </c>
      <c r="C37" s="261"/>
      <c r="D37" s="261"/>
      <c r="E37" s="261"/>
      <c r="F37" s="261"/>
      <c r="G37" s="261"/>
      <c r="H37" s="261"/>
      <c r="I37" s="261"/>
      <c r="J37" s="87"/>
      <c r="K37" s="102"/>
      <c r="L37" s="182"/>
      <c r="M37" s="102"/>
      <c r="N37" s="102"/>
      <c r="O37" s="102"/>
      <c r="P37" s="102"/>
      <c r="Q37" s="102"/>
      <c r="R37" s="102"/>
      <c r="S37" s="102"/>
    </row>
    <row r="38" spans="1:19" s="1" customFormat="1" ht="12" customHeight="1" thickBot="1" x14ac:dyDescent="0.25">
      <c r="A38" s="17"/>
      <c r="B38" s="270" t="s">
        <v>61</v>
      </c>
      <c r="C38" s="270"/>
      <c r="D38" s="270"/>
      <c r="E38" s="270"/>
      <c r="F38" s="270"/>
      <c r="G38" s="270"/>
      <c r="H38" s="270"/>
      <c r="I38" s="270"/>
      <c r="J38" s="88"/>
      <c r="K38" s="102"/>
      <c r="L38" s="182"/>
      <c r="M38" s="102"/>
      <c r="N38" s="102"/>
      <c r="O38" s="102"/>
      <c r="P38" s="102"/>
      <c r="Q38" s="102"/>
      <c r="R38" s="102"/>
      <c r="S38" s="102"/>
    </row>
    <row r="39" spans="1:19" s="1" customFormat="1" ht="12" customHeight="1" thickBot="1" x14ac:dyDescent="0.25">
      <c r="A39" s="254" t="s">
        <v>68</v>
      </c>
      <c r="B39" s="255"/>
      <c r="C39" s="255"/>
      <c r="D39" s="255"/>
      <c r="E39" s="255"/>
      <c r="F39" s="255"/>
      <c r="G39" s="255"/>
      <c r="H39" s="255"/>
      <c r="I39" s="256"/>
      <c r="J39" s="173">
        <f>SUM(J37:J38)</f>
        <v>0</v>
      </c>
      <c r="K39" s="102"/>
      <c r="L39" s="182"/>
      <c r="M39" s="102"/>
      <c r="N39" s="102"/>
      <c r="O39" s="102"/>
      <c r="P39" s="102"/>
      <c r="Q39" s="102"/>
      <c r="R39" s="102"/>
      <c r="S39" s="102"/>
    </row>
    <row r="40" spans="1:19" ht="12" customHeight="1" x14ac:dyDescent="0.2">
      <c r="A40" s="251" t="s">
        <v>7</v>
      </c>
      <c r="B40" s="252"/>
      <c r="C40" s="252"/>
      <c r="D40" s="252"/>
      <c r="E40" s="252"/>
      <c r="F40" s="252"/>
      <c r="G40" s="252"/>
      <c r="H40" s="252"/>
      <c r="I40" s="252"/>
      <c r="J40" s="115"/>
    </row>
    <row r="41" spans="1:19" ht="12" customHeight="1" x14ac:dyDescent="0.2">
      <c r="A41" s="15"/>
      <c r="B41" s="5" t="s">
        <v>95</v>
      </c>
      <c r="C41" s="5"/>
      <c r="D41" s="5"/>
      <c r="E41" s="170"/>
      <c r="F41" s="5" t="s">
        <v>70</v>
      </c>
      <c r="G41" s="162"/>
      <c r="H41" s="162" t="s">
        <v>71</v>
      </c>
      <c r="I41" s="5"/>
      <c r="J41" s="114">
        <f>E41*G41</f>
        <v>0</v>
      </c>
    </row>
    <row r="42" spans="1:19" ht="12" customHeight="1" x14ac:dyDescent="0.2">
      <c r="A42" s="14"/>
      <c r="B42" s="271" t="s">
        <v>8</v>
      </c>
      <c r="C42" s="271"/>
      <c r="D42" s="271"/>
      <c r="E42" s="271"/>
      <c r="F42" s="271"/>
      <c r="G42" s="271"/>
      <c r="H42" s="271"/>
      <c r="I42" s="271"/>
      <c r="J42" s="171"/>
    </row>
    <row r="43" spans="1:19" ht="12" customHeight="1" x14ac:dyDescent="0.2">
      <c r="A43" s="15"/>
      <c r="B43" s="261" t="s">
        <v>9</v>
      </c>
      <c r="C43" s="261"/>
      <c r="D43" s="261"/>
      <c r="E43" s="261"/>
      <c r="F43" s="261"/>
      <c r="G43" s="261"/>
      <c r="H43" s="261"/>
      <c r="I43" s="261"/>
      <c r="J43" s="171"/>
    </row>
    <row r="44" spans="1:19" ht="12" customHeight="1" thickBot="1" x14ac:dyDescent="0.25">
      <c r="A44" s="20"/>
      <c r="B44" s="253" t="s">
        <v>10</v>
      </c>
      <c r="C44" s="253"/>
      <c r="D44" s="253"/>
      <c r="E44" s="253"/>
      <c r="F44" s="253"/>
      <c r="G44" s="253"/>
      <c r="H44" s="253"/>
      <c r="I44" s="253"/>
      <c r="J44" s="172"/>
    </row>
    <row r="45" spans="1:19" ht="12" customHeight="1" thickBot="1" x14ac:dyDescent="0.25">
      <c r="A45" s="248" t="s">
        <v>25</v>
      </c>
      <c r="B45" s="249"/>
      <c r="C45" s="249"/>
      <c r="D45" s="249"/>
      <c r="E45" s="249"/>
      <c r="F45" s="249"/>
      <c r="G45" s="249"/>
      <c r="H45" s="249"/>
      <c r="I45" s="250"/>
      <c r="J45" s="174">
        <f>SUM(J41:J44)</f>
        <v>0</v>
      </c>
    </row>
    <row r="46" spans="1:19" ht="12" customHeight="1" x14ac:dyDescent="0.2">
      <c r="A46" s="251" t="s">
        <v>28</v>
      </c>
      <c r="B46" s="252"/>
      <c r="C46" s="252"/>
      <c r="D46" s="252"/>
      <c r="E46" s="252"/>
      <c r="F46" s="252"/>
      <c r="G46" s="252"/>
      <c r="H46" s="252"/>
      <c r="I46" s="252"/>
      <c r="J46" s="23"/>
    </row>
    <row r="47" spans="1:19" ht="12" customHeight="1" x14ac:dyDescent="0.2">
      <c r="A47" s="13"/>
      <c r="B47" s="5" t="s">
        <v>76</v>
      </c>
      <c r="C47" s="162"/>
      <c r="D47" s="213" t="s">
        <v>94</v>
      </c>
      <c r="E47" s="234"/>
      <c r="F47" s="234"/>
      <c r="G47" s="213" t="s">
        <v>81</v>
      </c>
      <c r="H47" s="265"/>
      <c r="I47" s="266"/>
      <c r="J47" s="163">
        <f>IF(H47&lt;=25000,+H47,25000)</f>
        <v>0</v>
      </c>
    </row>
    <row r="48" spans="1:19" ht="12" customHeight="1" x14ac:dyDescent="0.2">
      <c r="A48" s="13"/>
      <c r="B48" s="5" t="s">
        <v>77</v>
      </c>
      <c r="C48" s="162"/>
      <c r="D48" s="213" t="s">
        <v>94</v>
      </c>
      <c r="E48" s="234"/>
      <c r="F48" s="234"/>
      <c r="G48" s="213" t="s">
        <v>81</v>
      </c>
      <c r="H48" s="265"/>
      <c r="I48" s="266"/>
      <c r="J48" s="163">
        <f>IF(H48&lt;=25000,+H48,25000)</f>
        <v>0</v>
      </c>
    </row>
    <row r="49" spans="1:19" ht="12" customHeight="1" x14ac:dyDescent="0.2">
      <c r="A49" s="13"/>
      <c r="B49" s="5" t="s">
        <v>78</v>
      </c>
      <c r="C49" s="162"/>
      <c r="D49" s="213" t="s">
        <v>94</v>
      </c>
      <c r="E49" s="234"/>
      <c r="F49" s="234"/>
      <c r="G49" s="213" t="s">
        <v>81</v>
      </c>
      <c r="H49" s="265"/>
      <c r="I49" s="266"/>
      <c r="J49" s="163">
        <f t="shared" ref="J49:J50" si="7">IF(H49&lt;=25000,+H49,25000)</f>
        <v>0</v>
      </c>
    </row>
    <row r="50" spans="1:19" ht="12" customHeight="1" x14ac:dyDescent="0.2">
      <c r="A50" s="13"/>
      <c r="B50" s="5" t="s">
        <v>79</v>
      </c>
      <c r="C50" s="162"/>
      <c r="D50" s="213" t="s">
        <v>94</v>
      </c>
      <c r="E50" s="234"/>
      <c r="F50" s="234"/>
      <c r="G50" s="213" t="s">
        <v>81</v>
      </c>
      <c r="H50" s="265"/>
      <c r="I50" s="266"/>
      <c r="J50" s="163">
        <f t="shared" si="7"/>
        <v>0</v>
      </c>
    </row>
    <row r="51" spans="1:19" ht="12" customHeight="1" x14ac:dyDescent="0.2">
      <c r="A51" s="13"/>
      <c r="B51" s="5" t="s">
        <v>80</v>
      </c>
      <c r="C51" s="162"/>
      <c r="D51" s="213" t="s">
        <v>94</v>
      </c>
      <c r="E51" s="234"/>
      <c r="F51" s="234"/>
      <c r="G51" s="213" t="s">
        <v>81</v>
      </c>
      <c r="H51" s="265"/>
      <c r="I51" s="266"/>
      <c r="J51" s="163">
        <f>IF(H51&lt;=25000,+H51,25000)</f>
        <v>0</v>
      </c>
    </row>
    <row r="52" spans="1:19" ht="12" customHeight="1" thickBot="1" x14ac:dyDescent="0.25">
      <c r="A52" s="116"/>
      <c r="B52" s="117" t="s">
        <v>36</v>
      </c>
      <c r="C52" s="118"/>
      <c r="D52" s="118"/>
      <c r="E52" s="119"/>
      <c r="F52" s="119"/>
      <c r="G52" s="119"/>
      <c r="H52" s="119"/>
      <c r="I52" s="119"/>
      <c r="J52" s="175">
        <f>SUM(H47:H51)-SUM(J47:J51)</f>
        <v>0</v>
      </c>
    </row>
    <row r="53" spans="1:19" ht="12" customHeight="1" thickBot="1" x14ac:dyDescent="0.25">
      <c r="A53" s="257" t="s">
        <v>27</v>
      </c>
      <c r="B53" s="258"/>
      <c r="C53" s="258"/>
      <c r="D53" s="207"/>
      <c r="E53" s="160"/>
      <c r="F53" s="160"/>
      <c r="G53" s="160"/>
      <c r="H53" s="160"/>
      <c r="I53" s="160"/>
      <c r="J53" s="158">
        <f>SUM(J47:J52)</f>
        <v>0</v>
      </c>
    </row>
    <row r="54" spans="1:19" s="3" customFormat="1" ht="12" customHeight="1" x14ac:dyDescent="0.2">
      <c r="A54" s="262" t="s">
        <v>65</v>
      </c>
      <c r="B54" s="263"/>
      <c r="C54" s="263"/>
      <c r="D54" s="263"/>
      <c r="E54" s="263"/>
      <c r="F54" s="263"/>
      <c r="G54" s="263"/>
      <c r="H54" s="263"/>
      <c r="I54" s="264"/>
      <c r="J54" s="22"/>
      <c r="K54" s="100"/>
      <c r="L54" s="181"/>
      <c r="M54" s="100"/>
      <c r="N54" s="100"/>
      <c r="O54" s="100"/>
      <c r="P54" s="100"/>
      <c r="Q54" s="100"/>
      <c r="R54" s="100"/>
      <c r="S54" s="100"/>
    </row>
    <row r="55" spans="1:19" ht="12" customHeight="1" x14ac:dyDescent="0.2">
      <c r="A55" s="15"/>
      <c r="B55" s="261" t="s">
        <v>12</v>
      </c>
      <c r="C55" s="261"/>
      <c r="D55" s="261"/>
      <c r="E55" s="261"/>
      <c r="F55" s="261"/>
      <c r="G55" s="261"/>
      <c r="H55" s="261"/>
      <c r="I55" s="261"/>
      <c r="J55" s="90"/>
    </row>
    <row r="56" spans="1:19" ht="12" customHeight="1" x14ac:dyDescent="0.2">
      <c r="A56" s="15"/>
      <c r="B56" s="261" t="s">
        <v>13</v>
      </c>
      <c r="C56" s="261"/>
      <c r="D56" s="261"/>
      <c r="E56" s="261"/>
      <c r="F56" s="261"/>
      <c r="G56" s="261"/>
      <c r="H56" s="261"/>
      <c r="I56" s="261"/>
      <c r="J56" s="90"/>
    </row>
    <row r="57" spans="1:19" ht="12" customHeight="1" x14ac:dyDescent="0.2">
      <c r="A57" s="15"/>
      <c r="B57" s="261" t="s">
        <v>14</v>
      </c>
      <c r="C57" s="261"/>
      <c r="D57" s="261"/>
      <c r="E57" s="261"/>
      <c r="F57" s="261"/>
      <c r="G57" s="261"/>
      <c r="H57" s="261"/>
      <c r="I57" s="261"/>
      <c r="J57" s="90"/>
    </row>
    <row r="58" spans="1:19" ht="12" customHeight="1" x14ac:dyDescent="0.2">
      <c r="A58" s="15"/>
      <c r="B58" s="261" t="s">
        <v>98</v>
      </c>
      <c r="C58" s="261"/>
      <c r="D58" s="261"/>
      <c r="E58" s="261"/>
      <c r="F58" s="261"/>
      <c r="G58" s="261"/>
      <c r="H58" s="261"/>
      <c r="I58" s="261"/>
      <c r="J58" s="225"/>
    </row>
    <row r="59" spans="1:19" ht="12" customHeight="1" x14ac:dyDescent="0.25">
      <c r="A59" s="15"/>
      <c r="B59" s="274" t="s">
        <v>72</v>
      </c>
      <c r="C59" s="274"/>
      <c r="D59" s="274"/>
      <c r="E59" s="274"/>
      <c r="F59" s="274"/>
      <c r="G59" s="274"/>
      <c r="H59" s="274"/>
      <c r="I59" s="275"/>
      <c r="J59" s="90"/>
      <c r="K59" s="211" t="s">
        <v>87</v>
      </c>
      <c r="L59" s="103">
        <v>2025</v>
      </c>
      <c r="M59" s="183">
        <v>4533</v>
      </c>
    </row>
    <row r="60" spans="1:19" ht="12" customHeight="1" thickBot="1" x14ac:dyDescent="0.25">
      <c r="A60" s="20"/>
      <c r="B60" s="253" t="s">
        <v>10</v>
      </c>
      <c r="C60" s="253"/>
      <c r="D60" s="253"/>
      <c r="E60" s="253"/>
      <c r="F60" s="253"/>
      <c r="G60" s="253"/>
      <c r="H60" s="253"/>
      <c r="I60" s="253"/>
      <c r="J60" s="89"/>
      <c r="K60" s="212" t="s">
        <v>88</v>
      </c>
      <c r="L60" s="103">
        <f>L59+1</f>
        <v>2026</v>
      </c>
      <c r="M60" s="183">
        <f>M59</f>
        <v>4533</v>
      </c>
    </row>
    <row r="61" spans="1:19" ht="12" customHeight="1" thickBot="1" x14ac:dyDescent="0.25">
      <c r="A61" s="257" t="s">
        <v>15</v>
      </c>
      <c r="B61" s="258"/>
      <c r="C61" s="258"/>
      <c r="D61" s="258"/>
      <c r="E61" s="258"/>
      <c r="F61" s="258"/>
      <c r="G61" s="258"/>
      <c r="H61" s="258"/>
      <c r="I61" s="273"/>
      <c r="J61" s="158">
        <f>SUM(J55:J60)</f>
        <v>0</v>
      </c>
    </row>
    <row r="62" spans="1:19" ht="12" customHeight="1" thickBot="1" x14ac:dyDescent="0.25">
      <c r="A62" s="259" t="s">
        <v>11</v>
      </c>
      <c r="B62" s="260"/>
      <c r="C62" s="260"/>
      <c r="D62" s="260"/>
      <c r="E62" s="260"/>
      <c r="F62" s="260"/>
      <c r="G62" s="260"/>
      <c r="H62" s="260"/>
      <c r="I62" s="260"/>
      <c r="J62" s="151">
        <f>J30+J35+J39+J45+J53+J61</f>
        <v>0</v>
      </c>
    </row>
    <row r="63" spans="1:19" ht="20.25" customHeight="1" x14ac:dyDescent="0.25">
      <c r="A63" s="276" t="s">
        <v>66</v>
      </c>
      <c r="B63" s="277"/>
      <c r="C63" s="277"/>
      <c r="D63" s="278"/>
      <c r="E63" s="18"/>
      <c r="F63" s="224" t="s">
        <v>1</v>
      </c>
      <c r="G63" s="45" t="s">
        <v>37</v>
      </c>
      <c r="H63" s="10" t="s">
        <v>2</v>
      </c>
      <c r="I63" s="145"/>
      <c r="J63" s="24"/>
    </row>
    <row r="64" spans="1:19" ht="12" customHeight="1" x14ac:dyDescent="0.2">
      <c r="A64" s="279"/>
      <c r="B64" s="280"/>
      <c r="C64" s="280"/>
      <c r="D64" s="281"/>
      <c r="E64" s="2" t="s">
        <v>59</v>
      </c>
      <c r="F64" s="91">
        <v>0.48</v>
      </c>
      <c r="G64" s="75">
        <f>SUM(J62-J59-J52-J35-J45)</f>
        <v>0</v>
      </c>
      <c r="H64" s="75">
        <f>F64*G64</f>
        <v>0</v>
      </c>
      <c r="I64" s="146"/>
      <c r="J64" s="25"/>
    </row>
    <row r="65" spans="1:12" ht="12" customHeight="1" thickBot="1" x14ac:dyDescent="0.25">
      <c r="A65" s="231" t="s">
        <v>57</v>
      </c>
      <c r="B65" s="232"/>
      <c r="C65" s="232"/>
      <c r="D65" s="233"/>
      <c r="E65" s="140"/>
      <c r="F65" s="141"/>
      <c r="G65" s="140"/>
      <c r="H65" s="142"/>
      <c r="I65" s="146"/>
      <c r="J65" s="152">
        <f>SUM(H64:H65)</f>
        <v>0</v>
      </c>
    </row>
    <row r="66" spans="1:12" ht="12" customHeight="1" thickBot="1" x14ac:dyDescent="0.25">
      <c r="A66" s="259" t="s">
        <v>58</v>
      </c>
      <c r="B66" s="260"/>
      <c r="C66" s="260"/>
      <c r="D66" s="260"/>
      <c r="E66" s="260"/>
      <c r="F66" s="260"/>
      <c r="G66" s="260"/>
      <c r="H66" s="260"/>
      <c r="I66" s="260"/>
      <c r="J66" s="151">
        <f>J62+J65</f>
        <v>0</v>
      </c>
    </row>
    <row r="67" spans="1:12" ht="11.25" customHeight="1" x14ac:dyDescent="0.2">
      <c r="A67" s="267" t="s">
        <v>69</v>
      </c>
      <c r="B67" s="268"/>
      <c r="C67" s="268"/>
      <c r="D67" s="268"/>
      <c r="E67" s="268"/>
      <c r="F67" s="268"/>
      <c r="G67" s="268"/>
      <c r="H67" s="268"/>
      <c r="I67" s="268"/>
      <c r="J67" s="77" t="s">
        <v>111</v>
      </c>
      <c r="L67" s="184"/>
    </row>
    <row r="68" spans="1:12" x14ac:dyDescent="0.2">
      <c r="L68" s="184"/>
    </row>
  </sheetData>
  <sheetProtection formatRows="0"/>
  <mergeCells count="59">
    <mergeCell ref="J3:J4"/>
    <mergeCell ref="A36:I36"/>
    <mergeCell ref="A17:C17"/>
    <mergeCell ref="A35:I35"/>
    <mergeCell ref="A29:B29"/>
    <mergeCell ref="A31:I31"/>
    <mergeCell ref="G3:I3"/>
    <mergeCell ref="B5:D5"/>
    <mergeCell ref="B6:D6"/>
    <mergeCell ref="B7:D7"/>
    <mergeCell ref="A67:I67"/>
    <mergeCell ref="A1:I1"/>
    <mergeCell ref="A16:I16"/>
    <mergeCell ref="A53:C53"/>
    <mergeCell ref="A46:I46"/>
    <mergeCell ref="B37:I37"/>
    <mergeCell ref="B38:I38"/>
    <mergeCell ref="B42:I42"/>
    <mergeCell ref="B43:I43"/>
    <mergeCell ref="A66:I66"/>
    <mergeCell ref="G2:H2"/>
    <mergeCell ref="B58:I58"/>
    <mergeCell ref="A61:I61"/>
    <mergeCell ref="B59:I59"/>
    <mergeCell ref="B60:I60"/>
    <mergeCell ref="A63:D64"/>
    <mergeCell ref="A62:I62"/>
    <mergeCell ref="E47:F47"/>
    <mergeCell ref="E48:F48"/>
    <mergeCell ref="B55:I55"/>
    <mergeCell ref="B56:I56"/>
    <mergeCell ref="B57:I57"/>
    <mergeCell ref="A54:I54"/>
    <mergeCell ref="H47:I47"/>
    <mergeCell ref="H48:I48"/>
    <mergeCell ref="H49:I49"/>
    <mergeCell ref="H50:I50"/>
    <mergeCell ref="H51:I51"/>
    <mergeCell ref="A40:I40"/>
    <mergeCell ref="B44:I44"/>
    <mergeCell ref="A39:I39"/>
    <mergeCell ref="A30:C30"/>
    <mergeCell ref="A28:C28"/>
    <mergeCell ref="A65:D65"/>
    <mergeCell ref="E49:F49"/>
    <mergeCell ref="E50:F50"/>
    <mergeCell ref="E51:F51"/>
    <mergeCell ref="A3:D3"/>
    <mergeCell ref="B4:D4"/>
    <mergeCell ref="B8:D8"/>
    <mergeCell ref="B9:D9"/>
    <mergeCell ref="B10:D10"/>
    <mergeCell ref="B11:D11"/>
    <mergeCell ref="B12:D12"/>
    <mergeCell ref="B13:D13"/>
    <mergeCell ref="B14:D14"/>
    <mergeCell ref="B15:D15"/>
    <mergeCell ref="A27:C27"/>
    <mergeCell ref="A45:I45"/>
  </mergeCells>
  <phoneticPr fontId="0" type="noConversion"/>
  <hyperlinks>
    <hyperlink ref="L3" r:id="rId1" xr:uid="{C6AB0678-7779-43BE-A086-B13ACB1BD25C}"/>
    <hyperlink ref="C29" r:id="rId2" location=":~:text=Fiscal%20Year-,Fringe%20Rate%C2%A0%C2%A0,-7/1/2025" xr:uid="{917AB861-3E00-4B88-9B4F-D3D826D46A52}"/>
    <hyperlink ref="F63" r:id="rId3" location=":~:text=Facilities%20%26%20Administrative%20Cost%20(F%26A)%20Rates" xr:uid="{98E45A8A-20B1-4A37-B1AD-D142BBB9FBE5}"/>
    <hyperlink ref="B59:I59" r:id="rId4" location=":~:text=50%25-,Tuition,-Rates" display="TUITION" xr:uid="{106EDD31-1569-4526-8C11-2390DF23F642}"/>
  </hyperlinks>
  <printOptions horizontalCentered="1"/>
  <pageMargins left="0.5" right="0.5" top="0.4" bottom="0.25" header="0.5" footer="0.5"/>
  <pageSetup scale="97" fitToWidth="0" orientation="portrait" r:id="rId5"/>
  <headerFooter alignWithMargins="0"/>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AC6A9-DDF0-48B2-B81C-4560EAD1FD6A}">
  <sheetPr>
    <pageSetUpPr fitToPage="1"/>
  </sheetPr>
  <dimension ref="A1:T68"/>
  <sheetViews>
    <sheetView showZeros="0" zoomScaleNormal="100" workbookViewId="0">
      <selection activeCell="I5" sqref="I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83" customWidth="1"/>
    <col min="14" max="20" width="9.1796875" style="104"/>
    <col min="21" max="16384" width="9.1796875" style="2"/>
  </cols>
  <sheetData>
    <row r="1" spans="1:20" s="6" customFormat="1" ht="13" customHeight="1" x14ac:dyDescent="0.35">
      <c r="A1" s="308" t="str">
        <f>'Year 1'!A1:I1</f>
        <v xml:space="preserve">SPONSOR: </v>
      </c>
      <c r="B1" s="308"/>
      <c r="C1" s="308"/>
      <c r="D1" s="308"/>
      <c r="E1" s="308"/>
      <c r="F1" s="308"/>
      <c r="G1" s="308"/>
      <c r="H1" s="308"/>
      <c r="I1" s="308"/>
      <c r="J1" s="29" t="s">
        <v>38</v>
      </c>
      <c r="K1" s="96"/>
      <c r="L1" s="97"/>
      <c r="M1" s="180"/>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3">
        <f>'Year 1'!J2+1</f>
        <v>46204</v>
      </c>
      <c r="H2" s="313"/>
      <c r="I2" s="195" t="s">
        <v>89</v>
      </c>
      <c r="J2" s="196">
        <f>G2+364</f>
        <v>46568</v>
      </c>
      <c r="K2" s="96"/>
      <c r="L2" s="98"/>
      <c r="M2" s="180"/>
      <c r="N2" s="98"/>
      <c r="O2" s="98"/>
      <c r="P2" s="98"/>
      <c r="Q2" s="98"/>
      <c r="R2" s="98"/>
      <c r="S2" s="98"/>
      <c r="T2" s="98"/>
    </row>
    <row r="3" spans="1:20" s="3" customFormat="1" ht="12" customHeight="1" x14ac:dyDescent="0.2">
      <c r="A3" s="235" t="s">
        <v>22</v>
      </c>
      <c r="B3" s="309"/>
      <c r="C3" s="309"/>
      <c r="D3" s="209"/>
      <c r="E3" s="27" t="s">
        <v>4</v>
      </c>
      <c r="F3" s="26" t="s">
        <v>5</v>
      </c>
      <c r="G3" s="310" t="s">
        <v>23</v>
      </c>
      <c r="H3" s="311"/>
      <c r="I3" s="312"/>
      <c r="J3" s="282" t="s">
        <v>24</v>
      </c>
      <c r="K3" s="99"/>
      <c r="L3" s="100"/>
      <c r="M3" s="181"/>
      <c r="N3" s="100"/>
      <c r="O3" s="100"/>
      <c r="P3" s="100"/>
      <c r="Q3" s="100"/>
      <c r="R3" s="100"/>
      <c r="S3" s="100"/>
      <c r="T3" s="100"/>
    </row>
    <row r="4" spans="1:20" s="1" customFormat="1" ht="19.5" customHeight="1" thickBot="1" x14ac:dyDescent="0.25">
      <c r="A4" s="16"/>
      <c r="B4" s="238" t="s">
        <v>31</v>
      </c>
      <c r="C4" s="238"/>
      <c r="D4" s="239"/>
      <c r="E4" s="35"/>
      <c r="F4" s="36"/>
      <c r="G4" s="37" t="s">
        <v>104</v>
      </c>
      <c r="H4" s="38" t="s">
        <v>105</v>
      </c>
      <c r="I4" s="54" t="s">
        <v>33</v>
      </c>
      <c r="J4" s="283"/>
      <c r="K4" s="101"/>
      <c r="L4" s="102"/>
      <c r="M4" s="182"/>
      <c r="N4" s="102"/>
      <c r="O4" s="102"/>
      <c r="P4" s="102"/>
      <c r="Q4" s="102"/>
      <c r="R4" s="102"/>
      <c r="S4" s="102"/>
      <c r="T4" s="102"/>
    </row>
    <row r="5" spans="1:20" s="1" customFormat="1" ht="12" customHeight="1" x14ac:dyDescent="0.2">
      <c r="A5" s="33" t="s">
        <v>39</v>
      </c>
      <c r="B5" s="284">
        <f>'Year 1'!B5</f>
        <v>0</v>
      </c>
      <c r="C5" s="284"/>
      <c r="D5" s="297"/>
      <c r="E5" s="93">
        <f>('Year 1'!E5)*1.05</f>
        <v>0</v>
      </c>
      <c r="F5" s="71">
        <f t="shared" ref="F5:F10" si="0">E5/9</f>
        <v>0</v>
      </c>
      <c r="G5" s="34"/>
      <c r="H5" s="78"/>
      <c r="I5" s="79"/>
      <c r="J5" s="60">
        <f t="shared" ref="J5:J10" si="1">(E5*H5)+(F5*I5)</f>
        <v>0</v>
      </c>
      <c r="K5" s="154" t="s">
        <v>92</v>
      </c>
      <c r="L5" s="155"/>
      <c r="M5" s="185"/>
      <c r="N5" s="155"/>
      <c r="O5" s="155"/>
      <c r="P5" s="155"/>
      <c r="Q5" s="102"/>
      <c r="R5" s="102"/>
      <c r="S5" s="102"/>
      <c r="T5" s="102"/>
    </row>
    <row r="6" spans="1:20" s="1" customFormat="1" ht="12" customHeight="1" x14ac:dyDescent="0.2">
      <c r="A6" s="11" t="s">
        <v>40</v>
      </c>
      <c r="B6" s="296">
        <f>'Year 1'!B6</f>
        <v>0</v>
      </c>
      <c r="C6" s="296"/>
      <c r="D6" s="305"/>
      <c r="E6" s="93">
        <f>('Year 1'!E6)*1.05</f>
        <v>0</v>
      </c>
      <c r="F6" s="72">
        <f t="shared" si="0"/>
        <v>0</v>
      </c>
      <c r="G6" s="30"/>
      <c r="H6" s="80"/>
      <c r="I6" s="81"/>
      <c r="J6" s="60">
        <f t="shared" si="1"/>
        <v>0</v>
      </c>
      <c r="K6" s="154" t="s">
        <v>73</v>
      </c>
      <c r="L6" s="155"/>
      <c r="M6" s="185"/>
      <c r="N6" s="155"/>
      <c r="O6" s="155"/>
      <c r="P6" s="155"/>
      <c r="Q6" s="102"/>
      <c r="R6" s="102"/>
      <c r="S6" s="102"/>
      <c r="T6" s="102"/>
    </row>
    <row r="7" spans="1:20" s="1" customFormat="1" ht="12" customHeight="1" x14ac:dyDescent="0.2">
      <c r="A7" s="11" t="s">
        <v>19</v>
      </c>
      <c r="B7" s="296">
        <f>'Year 1'!B7</f>
        <v>0</v>
      </c>
      <c r="C7" s="296"/>
      <c r="D7" s="305"/>
      <c r="E7" s="93">
        <f>('Year 1'!E7)*1.05</f>
        <v>0</v>
      </c>
      <c r="F7" s="72">
        <f t="shared" si="0"/>
        <v>0</v>
      </c>
      <c r="G7" s="30"/>
      <c r="H7" s="80"/>
      <c r="I7" s="81"/>
      <c r="J7" s="60">
        <f t="shared" si="1"/>
        <v>0</v>
      </c>
      <c r="K7" s="101"/>
      <c r="L7" s="102"/>
      <c r="M7" s="182"/>
      <c r="N7" s="102"/>
      <c r="O7" s="102"/>
      <c r="P7" s="102"/>
      <c r="Q7" s="102"/>
      <c r="R7" s="102"/>
      <c r="S7" s="102"/>
      <c r="T7" s="102"/>
    </row>
    <row r="8" spans="1:20" s="1" customFormat="1" ht="12" customHeight="1" x14ac:dyDescent="0.2">
      <c r="A8" s="11" t="s">
        <v>20</v>
      </c>
      <c r="B8" s="296">
        <f>'Year 1'!B8</f>
        <v>0</v>
      </c>
      <c r="C8" s="296"/>
      <c r="D8" s="305"/>
      <c r="E8" s="93">
        <f>('Year 1'!E8)*1.05</f>
        <v>0</v>
      </c>
      <c r="F8" s="72">
        <f t="shared" si="0"/>
        <v>0</v>
      </c>
      <c r="G8" s="30"/>
      <c r="H8" s="80"/>
      <c r="I8" s="81"/>
      <c r="J8" s="60">
        <f t="shared" si="1"/>
        <v>0</v>
      </c>
      <c r="K8" s="101"/>
      <c r="L8" s="102"/>
      <c r="M8" s="182"/>
      <c r="N8" s="102"/>
      <c r="O8" s="102"/>
      <c r="P8" s="102"/>
      <c r="Q8" s="102"/>
      <c r="R8" s="102"/>
      <c r="S8" s="102"/>
      <c r="T8" s="102"/>
    </row>
    <row r="9" spans="1:20" s="1" customFormat="1" ht="12" customHeight="1" x14ac:dyDescent="0.2">
      <c r="A9" s="11" t="s">
        <v>21</v>
      </c>
      <c r="B9" s="314">
        <f>'Year 1'!B9</f>
        <v>0</v>
      </c>
      <c r="C9" s="314"/>
      <c r="D9" s="315"/>
      <c r="E9" s="93">
        <f>('Year 1'!E9)*1.05</f>
        <v>0</v>
      </c>
      <c r="F9" s="72">
        <f t="shared" si="0"/>
        <v>0</v>
      </c>
      <c r="G9" s="30"/>
      <c r="H9" s="80"/>
      <c r="I9" s="81"/>
      <c r="J9" s="60">
        <f t="shared" si="1"/>
        <v>0</v>
      </c>
      <c r="K9" s="101"/>
      <c r="L9" s="102"/>
      <c r="M9" s="182"/>
      <c r="N9" s="102"/>
      <c r="O9" s="102"/>
      <c r="P9" s="102"/>
      <c r="Q9" s="102"/>
      <c r="R9" s="102"/>
      <c r="S9" s="102"/>
      <c r="T9" s="102"/>
    </row>
    <row r="10" spans="1:20" s="1" customFormat="1" ht="12" customHeight="1" x14ac:dyDescent="0.2">
      <c r="A10" s="11" t="s">
        <v>26</v>
      </c>
      <c r="B10" s="314">
        <f>'Year 1'!B10</f>
        <v>0</v>
      </c>
      <c r="C10" s="314"/>
      <c r="D10" s="315"/>
      <c r="E10" s="93">
        <f>('Year 1'!E10)*1.05</f>
        <v>0</v>
      </c>
      <c r="F10" s="72">
        <f t="shared" si="0"/>
        <v>0</v>
      </c>
      <c r="G10" s="30"/>
      <c r="H10" s="80"/>
      <c r="I10" s="81"/>
      <c r="J10" s="60">
        <f t="shared" si="1"/>
        <v>0</v>
      </c>
      <c r="K10" s="101"/>
      <c r="L10" s="102"/>
      <c r="M10" s="182"/>
      <c r="N10" s="102"/>
      <c r="O10" s="102"/>
      <c r="P10" s="102"/>
      <c r="Q10" s="102"/>
      <c r="R10" s="102"/>
      <c r="S10" s="102"/>
      <c r="T10" s="102"/>
    </row>
    <row r="11" spans="1:20" s="1" customFormat="1" ht="12" customHeight="1" thickBot="1" x14ac:dyDescent="0.25">
      <c r="A11" s="16"/>
      <c r="B11" s="238" t="s">
        <v>30</v>
      </c>
      <c r="C11" s="238"/>
      <c r="D11" s="239"/>
      <c r="E11" s="94"/>
      <c r="F11" s="41"/>
      <c r="G11" s="35"/>
      <c r="H11" s="42"/>
      <c r="I11" s="56"/>
      <c r="J11" s="61"/>
      <c r="K11" s="101"/>
      <c r="L11" s="102"/>
      <c r="M11" s="182"/>
      <c r="N11" s="102"/>
      <c r="O11" s="102"/>
      <c r="P11" s="102"/>
      <c r="Q11" s="102"/>
      <c r="R11" s="102"/>
      <c r="S11" s="102"/>
      <c r="T11" s="102"/>
    </row>
    <row r="12" spans="1:20" s="1" customFormat="1" ht="12" customHeight="1" x14ac:dyDescent="0.2">
      <c r="A12" s="33" t="s">
        <v>17</v>
      </c>
      <c r="B12" s="284">
        <f>'Year 1'!B12</f>
        <v>0</v>
      </c>
      <c r="C12" s="284"/>
      <c r="D12" s="297"/>
      <c r="E12" s="93">
        <f>('Year 1'!E12)*1.05</f>
        <v>0</v>
      </c>
      <c r="F12" s="71">
        <f>E12/12</f>
        <v>0</v>
      </c>
      <c r="G12" s="82"/>
      <c r="H12" s="39"/>
      <c r="I12" s="57"/>
      <c r="J12" s="62">
        <f>E12*G12+(E12*H12)+(F12*I12)</f>
        <v>0</v>
      </c>
      <c r="K12" s="101"/>
      <c r="L12" s="102"/>
      <c r="M12" s="182"/>
      <c r="N12" s="102"/>
      <c r="O12" s="102"/>
      <c r="P12" s="102"/>
      <c r="Q12" s="102"/>
      <c r="R12" s="102"/>
      <c r="S12" s="102"/>
      <c r="T12" s="102"/>
    </row>
    <row r="13" spans="1:20" s="1" customFormat="1" ht="12" customHeight="1" x14ac:dyDescent="0.2">
      <c r="A13" s="11" t="s">
        <v>18</v>
      </c>
      <c r="B13" s="296">
        <f>'Year 1'!B13</f>
        <v>0</v>
      </c>
      <c r="C13" s="296"/>
      <c r="D13" s="305"/>
      <c r="E13" s="93">
        <f>('Year 1'!E13)*1.05</f>
        <v>0</v>
      </c>
      <c r="F13" s="72">
        <f>E13/12</f>
        <v>0</v>
      </c>
      <c r="G13" s="83"/>
      <c r="H13" s="31"/>
      <c r="I13" s="58"/>
      <c r="J13" s="62">
        <f>E13*G13+(E13*H13)+(F13*I13)</f>
        <v>0</v>
      </c>
      <c r="K13" s="101"/>
      <c r="L13" s="102"/>
      <c r="M13" s="182"/>
      <c r="N13" s="102"/>
      <c r="O13" s="102"/>
      <c r="P13" s="102"/>
      <c r="Q13" s="102"/>
      <c r="R13" s="102"/>
      <c r="S13" s="102"/>
      <c r="T13" s="102"/>
    </row>
    <row r="14" spans="1:20" s="1" customFormat="1" ht="12" customHeight="1" x14ac:dyDescent="0.2">
      <c r="A14" s="11" t="s">
        <v>32</v>
      </c>
      <c r="B14" s="296">
        <f>'Year 1'!B14</f>
        <v>0</v>
      </c>
      <c r="C14" s="296"/>
      <c r="D14" s="305"/>
      <c r="E14" s="93">
        <f>('Year 1'!E14)*1.05</f>
        <v>0</v>
      </c>
      <c r="F14" s="72">
        <f>E14/12</f>
        <v>0</v>
      </c>
      <c r="G14" s="83"/>
      <c r="H14" s="31"/>
      <c r="I14" s="58"/>
      <c r="J14" s="62">
        <f>E14*G14+(E14*H14)+(F14*I14)</f>
        <v>0</v>
      </c>
      <c r="K14" s="101"/>
      <c r="L14" s="102"/>
      <c r="M14" s="182"/>
      <c r="N14" s="102"/>
      <c r="O14" s="102"/>
      <c r="P14" s="102"/>
      <c r="Q14" s="102"/>
      <c r="R14" s="102"/>
      <c r="S14" s="102"/>
      <c r="T14" s="102"/>
    </row>
    <row r="15" spans="1:20" s="1" customFormat="1" ht="12" customHeight="1" thickBot="1" x14ac:dyDescent="0.25">
      <c r="A15" s="20" t="s">
        <v>20</v>
      </c>
      <c r="B15" s="306">
        <f>'Year 1'!B15</f>
        <v>0</v>
      </c>
      <c r="C15" s="306"/>
      <c r="D15" s="307"/>
      <c r="E15" s="93">
        <f>('Year 1'!E15)*1.05</f>
        <v>0</v>
      </c>
      <c r="F15" s="120">
        <f>E15/12</f>
        <v>0</v>
      </c>
      <c r="G15" s="121"/>
      <c r="H15" s="122"/>
      <c r="I15" s="123"/>
      <c r="J15" s="124">
        <f>E15*G15+(E15*H15)+(F15*I15)</f>
        <v>0</v>
      </c>
      <c r="K15" s="101"/>
      <c r="L15" s="102"/>
      <c r="M15" s="182"/>
      <c r="N15" s="102"/>
      <c r="O15" s="102"/>
      <c r="P15" s="102"/>
      <c r="Q15" s="102"/>
      <c r="R15" s="102"/>
      <c r="S15" s="102"/>
      <c r="T15" s="102"/>
    </row>
    <row r="16" spans="1:20" s="1" customFormat="1" ht="12" customHeight="1" thickBot="1" x14ac:dyDescent="0.25">
      <c r="A16" s="246" t="s">
        <v>16</v>
      </c>
      <c r="B16" s="247"/>
      <c r="C16" s="247"/>
      <c r="D16" s="247"/>
      <c r="E16" s="247"/>
      <c r="F16" s="247"/>
      <c r="G16" s="247"/>
      <c r="H16" s="247"/>
      <c r="I16" s="247"/>
      <c r="J16" s="134">
        <f>SUM(J5:J15)</f>
        <v>0</v>
      </c>
      <c r="K16" s="101"/>
      <c r="L16" s="102"/>
      <c r="M16" s="182"/>
      <c r="N16" s="102"/>
      <c r="O16" s="102"/>
      <c r="P16" s="102"/>
      <c r="Q16" s="102"/>
      <c r="R16" s="102"/>
      <c r="S16" s="102"/>
      <c r="T16" s="102"/>
    </row>
    <row r="17" spans="1:20" ht="21.75" customHeight="1" thickBot="1" x14ac:dyDescent="0.25">
      <c r="A17" s="262" t="s">
        <v>55</v>
      </c>
      <c r="B17" s="284"/>
      <c r="C17" s="284"/>
      <c r="D17" s="208"/>
      <c r="E17" s="69"/>
      <c r="F17" s="53"/>
      <c r="G17" s="50" t="s">
        <v>34</v>
      </c>
      <c r="H17" s="44" t="s">
        <v>35</v>
      </c>
      <c r="I17" s="59" t="s">
        <v>33</v>
      </c>
      <c r="J17" s="21"/>
      <c r="K17" s="103"/>
    </row>
    <row r="18" spans="1:20" ht="12" customHeight="1" x14ac:dyDescent="0.2">
      <c r="A18" s="12" t="s">
        <v>6</v>
      </c>
      <c r="B18" s="84"/>
      <c r="C18" s="5" t="s">
        <v>82</v>
      </c>
      <c r="D18" s="210"/>
      <c r="E18" s="214"/>
      <c r="F18" s="43">
        <f t="shared" ref="F18:F20" si="2">E18/12</f>
        <v>0</v>
      </c>
      <c r="G18" s="85"/>
      <c r="H18" s="215"/>
      <c r="I18" s="215"/>
      <c r="J18" s="74">
        <f>SUM(B18*F18*G18)</f>
        <v>0</v>
      </c>
      <c r="K18" s="103"/>
    </row>
    <row r="19" spans="1:20" ht="12" customHeight="1" x14ac:dyDescent="0.2">
      <c r="A19" s="12" t="s">
        <v>6</v>
      </c>
      <c r="B19" s="84"/>
      <c r="C19" s="5" t="s">
        <v>83</v>
      </c>
      <c r="D19" s="210"/>
      <c r="E19" s="93">
        <f>('Year 1'!E19)*1.05</f>
        <v>0</v>
      </c>
      <c r="F19" s="43">
        <f t="shared" si="2"/>
        <v>0</v>
      </c>
      <c r="G19" s="85"/>
      <c r="H19" s="215"/>
      <c r="I19" s="215"/>
      <c r="J19" s="74">
        <f t="shared" ref="J19" si="3">SUM(B19*F19*G19)</f>
        <v>0</v>
      </c>
      <c r="K19" s="103"/>
    </row>
    <row r="20" spans="1:20" ht="12" customHeight="1" x14ac:dyDescent="0.2">
      <c r="A20" s="12" t="s">
        <v>6</v>
      </c>
      <c r="B20" s="84"/>
      <c r="C20" s="5" t="s">
        <v>3</v>
      </c>
      <c r="D20" s="210"/>
      <c r="E20" s="93">
        <f>('Year 1'!E20)*1.05</f>
        <v>0</v>
      </c>
      <c r="F20" s="43">
        <f t="shared" si="2"/>
        <v>0</v>
      </c>
      <c r="G20" s="85"/>
      <c r="H20" s="215"/>
      <c r="I20" s="215"/>
      <c r="J20" s="74">
        <f>SUM(B20*F20*G20)</f>
        <v>0</v>
      </c>
      <c r="K20" s="103"/>
    </row>
    <row r="21" spans="1:20" s="1" customFormat="1" ht="12" customHeight="1" x14ac:dyDescent="0.2">
      <c r="A21" s="12" t="s">
        <v>6</v>
      </c>
      <c r="B21" s="84"/>
      <c r="C21" s="5" t="s">
        <v>84</v>
      </c>
      <c r="D21" s="5"/>
      <c r="E21" s="30"/>
      <c r="F21" s="216">
        <f>20000/10</f>
        <v>2000</v>
      </c>
      <c r="G21" s="215"/>
      <c r="H21" s="217">
        <v>10</v>
      </c>
      <c r="I21" s="217">
        <v>2</v>
      </c>
      <c r="J21" s="74">
        <f t="shared" ref="J21:J22" si="4">SUM(B21*F21*G21)+(B21*F21*H21)+(B21*F21*I21)</f>
        <v>0</v>
      </c>
      <c r="K21" s="101"/>
      <c r="L21" s="106"/>
      <c r="M21" s="182"/>
      <c r="N21" s="102"/>
      <c r="O21" s="102"/>
      <c r="P21" s="102"/>
      <c r="Q21" s="102"/>
      <c r="R21" s="102"/>
      <c r="S21" s="102"/>
      <c r="T21" s="102"/>
    </row>
    <row r="22" spans="1:20" s="1" customFormat="1" ht="12" customHeight="1" x14ac:dyDescent="0.2">
      <c r="A22" s="12" t="s">
        <v>6</v>
      </c>
      <c r="B22" s="84"/>
      <c r="C22" s="5" t="s">
        <v>85</v>
      </c>
      <c r="D22" s="5"/>
      <c r="E22" s="30"/>
      <c r="F22" s="216">
        <f>11500/10</f>
        <v>1150</v>
      </c>
      <c r="G22" s="215"/>
      <c r="H22" s="217">
        <v>10</v>
      </c>
      <c r="I22" s="217">
        <v>2</v>
      </c>
      <c r="J22" s="74">
        <f t="shared" si="4"/>
        <v>0</v>
      </c>
      <c r="K22" s="101"/>
      <c r="L22" s="106"/>
      <c r="M22" s="182"/>
      <c r="N22" s="102"/>
      <c r="O22" s="102"/>
      <c r="P22" s="102"/>
      <c r="Q22" s="102"/>
      <c r="R22" s="102"/>
      <c r="S22" s="102"/>
      <c r="T22" s="102"/>
    </row>
    <row r="23" spans="1:20" s="1" customFormat="1" ht="12" customHeight="1" x14ac:dyDescent="0.2">
      <c r="A23" s="12" t="s">
        <v>6</v>
      </c>
      <c r="B23" s="84"/>
      <c r="C23" s="5" t="s">
        <v>86</v>
      </c>
      <c r="D23" s="5"/>
      <c r="E23" s="194" t="s">
        <v>100</v>
      </c>
      <c r="F23" s="216">
        <v>15</v>
      </c>
      <c r="G23" s="218" t="s">
        <v>101</v>
      </c>
      <c r="H23" s="86"/>
      <c r="I23" s="81"/>
      <c r="J23" s="74">
        <f>B23*(F23*H23*I23)</f>
        <v>0</v>
      </c>
      <c r="K23" s="101"/>
      <c r="L23" s="102"/>
      <c r="M23" s="182"/>
      <c r="N23" s="102"/>
      <c r="O23" s="102"/>
      <c r="P23" s="102"/>
      <c r="Q23" s="102"/>
      <c r="R23" s="102"/>
      <c r="S23" s="102"/>
      <c r="T23" s="102"/>
    </row>
    <row r="24" spans="1:20" s="1" customFormat="1" ht="12" customHeight="1" x14ac:dyDescent="0.2">
      <c r="A24" s="12" t="s">
        <v>6</v>
      </c>
      <c r="B24" s="84"/>
      <c r="C24" s="5" t="s">
        <v>99</v>
      </c>
      <c r="D24" s="5"/>
      <c r="E24" s="194" t="s">
        <v>100</v>
      </c>
      <c r="F24" s="216">
        <v>10</v>
      </c>
      <c r="G24" s="218" t="s">
        <v>101</v>
      </c>
      <c r="H24" s="86"/>
      <c r="I24" s="81"/>
      <c r="J24" s="74">
        <f>B24*(F24*H24*I24)</f>
        <v>0</v>
      </c>
      <c r="K24" s="101"/>
      <c r="L24" s="102"/>
      <c r="M24" s="182"/>
      <c r="N24" s="102"/>
      <c r="O24" s="102"/>
      <c r="P24" s="102"/>
      <c r="Q24" s="102"/>
      <c r="R24" s="102"/>
      <c r="S24" s="102"/>
      <c r="T24" s="102"/>
    </row>
    <row r="25" spans="1:20" s="1" customFormat="1" ht="12" customHeight="1" x14ac:dyDescent="0.2">
      <c r="A25" s="12" t="s">
        <v>6</v>
      </c>
      <c r="B25" s="84"/>
      <c r="C25" s="5" t="s">
        <v>96</v>
      </c>
      <c r="D25" s="5"/>
      <c r="E25" s="93">
        <f>('Year 1'!E25)*1.05</f>
        <v>0</v>
      </c>
      <c r="F25" s="43">
        <f t="shared" ref="F25" si="5">E25/12</f>
        <v>0</v>
      </c>
      <c r="G25" s="85"/>
      <c r="H25" s="215"/>
      <c r="I25" s="215"/>
      <c r="J25" s="74">
        <f>SUM(B25*F25*G25)</f>
        <v>0</v>
      </c>
      <c r="K25" s="101"/>
      <c r="L25" s="102"/>
      <c r="M25" s="182"/>
      <c r="N25" s="102"/>
      <c r="O25" s="102"/>
      <c r="P25" s="102"/>
      <c r="Q25" s="102"/>
      <c r="R25" s="102"/>
      <c r="S25" s="102"/>
      <c r="T25" s="102"/>
    </row>
    <row r="26" spans="1:20" s="1" customFormat="1" ht="12" customHeight="1" thickBot="1" x14ac:dyDescent="0.25">
      <c r="A26" s="125" t="s">
        <v>6</v>
      </c>
      <c r="B26" s="126"/>
      <c r="C26" s="127" t="s">
        <v>47</v>
      </c>
      <c r="D26" s="127"/>
      <c r="E26" s="128"/>
      <c r="F26" s="138"/>
      <c r="G26" s="130"/>
      <c r="H26" s="131"/>
      <c r="I26" s="132"/>
      <c r="J26" s="133">
        <f>SUM(B26*F26*G26)+(B26*F26*H26)+(B26*F26*I26)</f>
        <v>0</v>
      </c>
      <c r="K26" s="101"/>
      <c r="L26" s="102"/>
      <c r="M26" s="182"/>
      <c r="N26" s="102"/>
      <c r="O26" s="102"/>
      <c r="P26" s="102"/>
      <c r="Q26" s="102"/>
      <c r="R26" s="102"/>
      <c r="S26" s="102"/>
      <c r="T26" s="102"/>
    </row>
    <row r="27" spans="1:20" s="1" customFormat="1" ht="12" customHeight="1" thickBot="1" x14ac:dyDescent="0.25">
      <c r="A27" s="246" t="s">
        <v>74</v>
      </c>
      <c r="B27" s="247"/>
      <c r="C27" s="247"/>
      <c r="D27" s="206"/>
      <c r="E27" s="156"/>
      <c r="F27" s="156"/>
      <c r="G27" s="156"/>
      <c r="H27" s="156"/>
      <c r="I27" s="156"/>
      <c r="J27" s="157">
        <f>SUM(J18:J26)</f>
        <v>0</v>
      </c>
      <c r="K27" s="101"/>
      <c r="L27" s="102"/>
      <c r="M27" s="182"/>
      <c r="N27" s="102"/>
      <c r="O27" s="102"/>
      <c r="P27" s="102"/>
      <c r="Q27" s="102"/>
      <c r="R27" s="102"/>
      <c r="S27" s="102"/>
      <c r="T27" s="102"/>
    </row>
    <row r="28" spans="1:20" s="1" customFormat="1" ht="12" customHeight="1" thickBot="1" x14ac:dyDescent="0.25">
      <c r="A28" s="257" t="s">
        <v>93</v>
      </c>
      <c r="B28" s="258"/>
      <c r="C28" s="258"/>
      <c r="D28" s="207"/>
      <c r="E28" s="204"/>
      <c r="F28" s="204"/>
      <c r="G28" s="204"/>
      <c r="H28" s="204"/>
      <c r="I28" s="204"/>
      <c r="J28" s="158">
        <f>J27+J16</f>
        <v>0</v>
      </c>
      <c r="K28" s="101"/>
      <c r="L28" s="102"/>
      <c r="M28" s="182"/>
      <c r="N28" s="102"/>
      <c r="O28" s="102"/>
      <c r="P28" s="102"/>
      <c r="Q28" s="102"/>
      <c r="R28" s="102"/>
      <c r="S28" s="102"/>
      <c r="T28" s="102"/>
    </row>
    <row r="29" spans="1:20" ht="12" customHeight="1" thickBot="1" x14ac:dyDescent="0.25">
      <c r="A29" s="288">
        <f>'Year 1'!A29+0.5%</f>
        <v>0.39800000000000002</v>
      </c>
      <c r="B29" s="289"/>
      <c r="C29" s="197" t="s">
        <v>97</v>
      </c>
      <c r="D29" s="197"/>
      <c r="E29" s="198"/>
      <c r="F29" s="198"/>
      <c r="G29" s="198"/>
      <c r="H29" s="198"/>
      <c r="I29" s="199"/>
      <c r="J29" s="200">
        <f>(((J16+J18+J19+J20+J25)*A29))</f>
        <v>0</v>
      </c>
      <c r="K29" s="154" t="s">
        <v>91</v>
      </c>
    </row>
    <row r="30" spans="1:20" ht="12" customHeight="1" thickBot="1" x14ac:dyDescent="0.25">
      <c r="A30" s="257" t="s">
        <v>75</v>
      </c>
      <c r="B30" s="258"/>
      <c r="C30" s="258"/>
      <c r="D30" s="207"/>
      <c r="E30" s="161"/>
      <c r="F30" s="161"/>
      <c r="G30" s="161"/>
      <c r="H30" s="161"/>
      <c r="I30" s="161"/>
      <c r="J30" s="158">
        <f>J29+J28</f>
        <v>0</v>
      </c>
      <c r="K30" s="113"/>
    </row>
    <row r="31" spans="1:20" s="3" customFormat="1" ht="12" customHeight="1" x14ac:dyDescent="0.2">
      <c r="A31" s="290" t="s">
        <v>90</v>
      </c>
      <c r="B31" s="291"/>
      <c r="C31" s="291"/>
      <c r="D31" s="291"/>
      <c r="E31" s="291"/>
      <c r="F31" s="291"/>
      <c r="G31" s="291"/>
      <c r="H31" s="291"/>
      <c r="I31" s="292"/>
      <c r="J31" s="189"/>
      <c r="K31" s="99"/>
      <c r="L31" s="100"/>
      <c r="M31" s="181"/>
      <c r="N31" s="100"/>
      <c r="O31" s="100"/>
      <c r="P31" s="100"/>
      <c r="Q31" s="100"/>
      <c r="R31" s="100"/>
      <c r="S31" s="100"/>
      <c r="T31" s="100"/>
    </row>
    <row r="32" spans="1:20" ht="12" customHeight="1" x14ac:dyDescent="0.2">
      <c r="A32" s="13"/>
      <c r="B32" s="5" t="s">
        <v>76</v>
      </c>
      <c r="C32" s="162"/>
      <c r="D32" s="162"/>
      <c r="E32" s="28"/>
      <c r="F32" s="190"/>
      <c r="G32" s="190"/>
      <c r="H32" s="190"/>
      <c r="I32" s="191"/>
      <c r="J32" s="89"/>
      <c r="K32" s="103"/>
    </row>
    <row r="33" spans="1:20" ht="12" customHeight="1" x14ac:dyDescent="0.2">
      <c r="A33" s="13"/>
      <c r="B33" s="5" t="s">
        <v>77</v>
      </c>
      <c r="C33" s="162"/>
      <c r="D33" s="162"/>
      <c r="E33" s="28"/>
      <c r="F33" s="190"/>
      <c r="G33" s="190"/>
      <c r="H33" s="190"/>
      <c r="I33" s="191"/>
      <c r="J33" s="89"/>
      <c r="K33" s="103"/>
    </row>
    <row r="34" spans="1:20" ht="12" customHeight="1" thickBot="1" x14ac:dyDescent="0.25">
      <c r="A34" s="13"/>
      <c r="B34" s="5" t="s">
        <v>78</v>
      </c>
      <c r="C34" s="162"/>
      <c r="D34" s="162"/>
      <c r="E34" s="28"/>
      <c r="F34" s="190"/>
      <c r="G34" s="190"/>
      <c r="H34" s="190"/>
      <c r="I34" s="191"/>
      <c r="J34" s="89"/>
      <c r="K34" s="103"/>
    </row>
    <row r="35" spans="1:20" s="1" customFormat="1" ht="12" customHeight="1" thickBot="1" x14ac:dyDescent="0.25">
      <c r="A35" s="285" t="s">
        <v>0</v>
      </c>
      <c r="B35" s="286"/>
      <c r="C35" s="286"/>
      <c r="D35" s="286"/>
      <c r="E35" s="286"/>
      <c r="F35" s="286"/>
      <c r="G35" s="286"/>
      <c r="H35" s="286"/>
      <c r="I35" s="287"/>
      <c r="J35" s="192">
        <f>SUM(J32:J34)</f>
        <v>0</v>
      </c>
      <c r="K35" s="101"/>
      <c r="L35" s="102"/>
      <c r="M35" s="182"/>
      <c r="N35" s="102"/>
      <c r="O35" s="102"/>
      <c r="P35" s="102"/>
      <c r="Q35" s="102"/>
      <c r="R35" s="102"/>
      <c r="S35" s="102"/>
      <c r="T35" s="102"/>
    </row>
    <row r="36" spans="1:20" ht="12" customHeight="1" x14ac:dyDescent="0.2">
      <c r="A36" s="262" t="s">
        <v>109</v>
      </c>
      <c r="B36" s="284"/>
      <c r="C36" s="284"/>
      <c r="D36" s="284"/>
      <c r="E36" s="284"/>
      <c r="F36" s="284"/>
      <c r="G36" s="284"/>
      <c r="H36" s="284"/>
      <c r="I36" s="284"/>
      <c r="J36" s="23"/>
      <c r="K36" s="103"/>
    </row>
    <row r="37" spans="1:20" s="1" customFormat="1" ht="12" customHeight="1" x14ac:dyDescent="0.2">
      <c r="A37" s="13"/>
      <c r="B37" s="261" t="s">
        <v>60</v>
      </c>
      <c r="C37" s="261"/>
      <c r="D37" s="261"/>
      <c r="E37" s="261"/>
      <c r="F37" s="261"/>
      <c r="G37" s="261"/>
      <c r="H37" s="261"/>
      <c r="I37" s="261"/>
      <c r="J37" s="87"/>
      <c r="K37" s="105"/>
      <c r="L37" s="102"/>
      <c r="M37" s="182"/>
      <c r="N37" s="111"/>
      <c r="O37" s="102"/>
      <c r="P37" s="102"/>
      <c r="Q37" s="102"/>
      <c r="R37" s="102"/>
      <c r="S37" s="102"/>
      <c r="T37" s="102"/>
    </row>
    <row r="38" spans="1:20" s="1" customFormat="1" ht="12" customHeight="1" thickBot="1" x14ac:dyDescent="0.25">
      <c r="A38" s="17"/>
      <c r="B38" s="270" t="s">
        <v>61</v>
      </c>
      <c r="C38" s="270"/>
      <c r="D38" s="270"/>
      <c r="E38" s="270"/>
      <c r="F38" s="270"/>
      <c r="G38" s="270"/>
      <c r="H38" s="270"/>
      <c r="I38" s="270"/>
      <c r="J38" s="88"/>
      <c r="K38" s="101"/>
      <c r="L38" s="102"/>
      <c r="M38" s="182"/>
      <c r="N38" s="111"/>
      <c r="O38" s="102"/>
      <c r="P38" s="102"/>
      <c r="Q38" s="102"/>
      <c r="R38" s="102"/>
      <c r="S38" s="102"/>
      <c r="T38" s="102"/>
    </row>
    <row r="39" spans="1:20" s="1" customFormat="1" ht="12" customHeight="1" thickBot="1" x14ac:dyDescent="0.25">
      <c r="A39" s="254" t="s">
        <v>68</v>
      </c>
      <c r="B39" s="255"/>
      <c r="C39" s="255"/>
      <c r="D39" s="255"/>
      <c r="E39" s="255"/>
      <c r="F39" s="255"/>
      <c r="G39" s="255"/>
      <c r="H39" s="255"/>
      <c r="I39" s="256"/>
      <c r="J39" s="173">
        <f>SUM(J37:J38)</f>
        <v>0</v>
      </c>
      <c r="K39" s="101"/>
      <c r="L39" s="102"/>
      <c r="M39" s="182"/>
      <c r="N39" s="102"/>
      <c r="O39" s="102"/>
      <c r="P39" s="102"/>
      <c r="Q39" s="102"/>
      <c r="R39" s="102"/>
      <c r="S39" s="102"/>
      <c r="T39" s="102"/>
    </row>
    <row r="40" spans="1:20" ht="12" customHeight="1" x14ac:dyDescent="0.2">
      <c r="A40" s="251" t="s">
        <v>7</v>
      </c>
      <c r="B40" s="252"/>
      <c r="C40" s="252"/>
      <c r="D40" s="252"/>
      <c r="E40" s="252"/>
      <c r="F40" s="252"/>
      <c r="G40" s="252"/>
      <c r="H40" s="252"/>
      <c r="I40" s="252"/>
      <c r="J40" s="115"/>
      <c r="K40" s="103"/>
      <c r="N40" s="111"/>
    </row>
    <row r="41" spans="1:20" ht="12" customHeight="1" x14ac:dyDescent="0.2">
      <c r="A41" s="15"/>
      <c r="B41" s="5" t="s">
        <v>95</v>
      </c>
      <c r="C41" s="5"/>
      <c r="D41" s="5"/>
      <c r="E41" s="170">
        <v>0</v>
      </c>
      <c r="F41" s="5" t="s">
        <v>70</v>
      </c>
      <c r="G41" s="162">
        <v>0</v>
      </c>
      <c r="H41" s="162" t="s">
        <v>71</v>
      </c>
      <c r="I41" s="5"/>
      <c r="J41" s="114">
        <f>E41*G41</f>
        <v>0</v>
      </c>
      <c r="K41" s="103"/>
    </row>
    <row r="42" spans="1:20" ht="12" customHeight="1" x14ac:dyDescent="0.2">
      <c r="A42" s="14"/>
      <c r="B42" s="271" t="s">
        <v>8</v>
      </c>
      <c r="C42" s="271"/>
      <c r="D42" s="271"/>
      <c r="E42" s="271"/>
      <c r="F42" s="271"/>
      <c r="G42" s="271"/>
      <c r="H42" s="271"/>
      <c r="I42" s="300"/>
      <c r="J42" s="171"/>
      <c r="K42" s="103"/>
      <c r="N42" s="112"/>
    </row>
    <row r="43" spans="1:20" ht="12" customHeight="1" x14ac:dyDescent="0.2">
      <c r="A43" s="15"/>
      <c r="B43" s="261" t="s">
        <v>9</v>
      </c>
      <c r="C43" s="261"/>
      <c r="D43" s="261"/>
      <c r="E43" s="261"/>
      <c r="F43" s="261"/>
      <c r="G43" s="261"/>
      <c r="H43" s="261"/>
      <c r="I43" s="298"/>
      <c r="J43" s="171"/>
      <c r="K43" s="103"/>
    </row>
    <row r="44" spans="1:20" ht="12" customHeight="1" thickBot="1" x14ac:dyDescent="0.25">
      <c r="A44" s="20"/>
      <c r="B44" s="253" t="s">
        <v>10</v>
      </c>
      <c r="C44" s="253"/>
      <c r="D44" s="253"/>
      <c r="E44" s="253"/>
      <c r="F44" s="253"/>
      <c r="G44" s="253"/>
      <c r="H44" s="253"/>
      <c r="I44" s="299"/>
      <c r="J44" s="172"/>
      <c r="K44" s="103"/>
    </row>
    <row r="45" spans="1:20" ht="12" customHeight="1" thickBot="1" x14ac:dyDescent="0.25">
      <c r="A45" s="301" t="s">
        <v>25</v>
      </c>
      <c r="B45" s="302"/>
      <c r="C45" s="302"/>
      <c r="D45" s="302"/>
      <c r="E45" s="302"/>
      <c r="F45" s="302"/>
      <c r="G45" s="302"/>
      <c r="H45" s="302"/>
      <c r="I45" s="303"/>
      <c r="J45" s="174">
        <f>SUM(J41:J44)</f>
        <v>0</v>
      </c>
      <c r="K45" s="103"/>
    </row>
    <row r="46" spans="1:20" ht="12" customHeight="1" x14ac:dyDescent="0.2">
      <c r="A46" s="251" t="s">
        <v>28</v>
      </c>
      <c r="B46" s="252"/>
      <c r="C46" s="252"/>
      <c r="D46" s="252"/>
      <c r="E46" s="252"/>
      <c r="F46" s="252"/>
      <c r="G46" s="252"/>
      <c r="H46" s="252"/>
      <c r="I46" s="252"/>
      <c r="J46" s="23"/>
      <c r="K46" s="103"/>
    </row>
    <row r="47" spans="1:20" ht="12" customHeight="1" x14ac:dyDescent="0.2">
      <c r="A47" s="13"/>
      <c r="B47" s="5" t="s">
        <v>76</v>
      </c>
      <c r="C47" s="5">
        <f>'Year 1'!C47</f>
        <v>0</v>
      </c>
      <c r="D47" s="213" t="s">
        <v>94</v>
      </c>
      <c r="E47" s="296">
        <f>'Year 1'!E47</f>
        <v>0</v>
      </c>
      <c r="F47" s="296"/>
      <c r="G47" s="213" t="s">
        <v>81</v>
      </c>
      <c r="H47" s="265"/>
      <c r="I47" s="266"/>
      <c r="J47" s="163">
        <f>IF(H47+'Year 1'!J47&gt;=25000,25000-'Year 1'!J47,H47)</f>
        <v>0</v>
      </c>
      <c r="K47" s="103"/>
    </row>
    <row r="48" spans="1:20" ht="12" customHeight="1" x14ac:dyDescent="0.2">
      <c r="A48" s="13"/>
      <c r="B48" s="5" t="s">
        <v>77</v>
      </c>
      <c r="C48" s="5">
        <f>'Year 1'!C48</f>
        <v>0</v>
      </c>
      <c r="D48" s="213" t="s">
        <v>94</v>
      </c>
      <c r="E48" s="296">
        <f>'Year 1'!E48</f>
        <v>0</v>
      </c>
      <c r="F48" s="296"/>
      <c r="G48" s="213" t="s">
        <v>81</v>
      </c>
      <c r="H48" s="265"/>
      <c r="I48" s="266"/>
      <c r="J48" s="163">
        <f>IF(H48+'Year 1'!J48&gt;=25000,25000-'Year 1'!J48,H48)</f>
        <v>0</v>
      </c>
      <c r="K48" s="103"/>
    </row>
    <row r="49" spans="1:20" ht="12" customHeight="1" x14ac:dyDescent="0.2">
      <c r="A49" s="13"/>
      <c r="B49" s="5" t="s">
        <v>78</v>
      </c>
      <c r="C49" s="5">
        <f>'Year 1'!C49</f>
        <v>0</v>
      </c>
      <c r="D49" s="213" t="s">
        <v>94</v>
      </c>
      <c r="E49" s="296">
        <f>'Year 1'!E49</f>
        <v>0</v>
      </c>
      <c r="F49" s="296"/>
      <c r="G49" s="213" t="s">
        <v>81</v>
      </c>
      <c r="H49" s="265"/>
      <c r="I49" s="266"/>
      <c r="J49" s="163">
        <f>IF(H49+'Year 1'!J49&gt;=25000,25000-'Year 1'!J49,H49)</f>
        <v>0</v>
      </c>
      <c r="K49" s="103"/>
    </row>
    <row r="50" spans="1:20" ht="12" customHeight="1" x14ac:dyDescent="0.2">
      <c r="A50" s="13"/>
      <c r="B50" s="5" t="s">
        <v>79</v>
      </c>
      <c r="C50" s="5">
        <f>'Year 1'!C50</f>
        <v>0</v>
      </c>
      <c r="D50" s="213" t="s">
        <v>94</v>
      </c>
      <c r="E50" s="296">
        <f>'Year 1'!E50</f>
        <v>0</v>
      </c>
      <c r="F50" s="296"/>
      <c r="G50" s="213" t="s">
        <v>81</v>
      </c>
      <c r="H50" s="265"/>
      <c r="I50" s="266"/>
      <c r="J50" s="163">
        <f>IF(H50+'Year 1'!J50&gt;=25000,25000-'Year 1'!J50,H50)</f>
        <v>0</v>
      </c>
      <c r="K50" s="103"/>
    </row>
    <row r="51" spans="1:20" ht="12" customHeight="1" x14ac:dyDescent="0.2">
      <c r="A51" s="13"/>
      <c r="B51" s="5" t="s">
        <v>80</v>
      </c>
      <c r="C51" s="5">
        <f>'Year 1'!C51</f>
        <v>0</v>
      </c>
      <c r="D51" s="213" t="s">
        <v>94</v>
      </c>
      <c r="E51" s="296">
        <f>'Year 1'!E51</f>
        <v>0</v>
      </c>
      <c r="F51" s="296"/>
      <c r="G51" s="213" t="s">
        <v>81</v>
      </c>
      <c r="H51" s="265"/>
      <c r="I51" s="266"/>
      <c r="J51" s="163">
        <f>IF(H51+'Year 1'!J51&gt;=25000,25000-'Year 1'!J51,H51)</f>
        <v>0</v>
      </c>
      <c r="K51" s="103"/>
    </row>
    <row r="52" spans="1:20" ht="12" customHeight="1" thickBot="1" x14ac:dyDescent="0.25">
      <c r="A52" s="116"/>
      <c r="B52" s="117" t="s">
        <v>36</v>
      </c>
      <c r="C52" s="118"/>
      <c r="D52" s="118"/>
      <c r="E52" s="119"/>
      <c r="F52" s="119"/>
      <c r="G52" s="119"/>
      <c r="H52" s="119"/>
      <c r="I52" s="119"/>
      <c r="J52" s="175">
        <f>SUM(H47:H51)-SUM(J47:J51)</f>
        <v>0</v>
      </c>
      <c r="K52" s="103"/>
    </row>
    <row r="53" spans="1:20" ht="12" customHeight="1" thickBot="1" x14ac:dyDescent="0.25">
      <c r="A53" s="257" t="s">
        <v>27</v>
      </c>
      <c r="B53" s="258"/>
      <c r="C53" s="249"/>
      <c r="D53" s="207"/>
      <c r="E53" s="160"/>
      <c r="F53" s="160"/>
      <c r="G53" s="160"/>
      <c r="H53" s="160"/>
      <c r="I53" s="160"/>
      <c r="J53" s="158">
        <f>SUM(J47:J52)</f>
        <v>0</v>
      </c>
      <c r="K53" s="103"/>
    </row>
    <row r="54" spans="1:20" s="3" customFormat="1" ht="12" customHeight="1" x14ac:dyDescent="0.2">
      <c r="A54" s="262" t="s">
        <v>65</v>
      </c>
      <c r="B54" s="263"/>
      <c r="C54" s="263"/>
      <c r="D54" s="263"/>
      <c r="E54" s="263"/>
      <c r="F54" s="263"/>
      <c r="G54" s="263"/>
      <c r="H54" s="263"/>
      <c r="I54" s="264"/>
      <c r="J54" s="22"/>
      <c r="K54" s="99"/>
      <c r="L54" s="100"/>
      <c r="M54" s="181"/>
      <c r="N54" s="100"/>
      <c r="O54" s="100"/>
      <c r="P54" s="100"/>
      <c r="Q54" s="100"/>
      <c r="R54" s="100"/>
      <c r="S54" s="100"/>
      <c r="T54" s="100"/>
    </row>
    <row r="55" spans="1:20" ht="12" customHeight="1" x14ac:dyDescent="0.2">
      <c r="A55" s="15"/>
      <c r="B55" s="261" t="s">
        <v>12</v>
      </c>
      <c r="C55" s="261"/>
      <c r="D55" s="261"/>
      <c r="E55" s="261"/>
      <c r="F55" s="261"/>
      <c r="G55" s="261"/>
      <c r="H55" s="261"/>
      <c r="I55" s="261"/>
      <c r="J55" s="90"/>
      <c r="K55" s="103"/>
    </row>
    <row r="56" spans="1:20" ht="12" customHeight="1" x14ac:dyDescent="0.2">
      <c r="A56" s="15"/>
      <c r="B56" s="261" t="s">
        <v>13</v>
      </c>
      <c r="C56" s="261"/>
      <c r="D56" s="261"/>
      <c r="E56" s="261"/>
      <c r="F56" s="261"/>
      <c r="G56" s="261"/>
      <c r="H56" s="261"/>
      <c r="I56" s="261"/>
      <c r="J56" s="90"/>
      <c r="K56" s="103"/>
    </row>
    <row r="57" spans="1:20" ht="12" customHeight="1" x14ac:dyDescent="0.2">
      <c r="A57" s="15"/>
      <c r="B57" s="261" t="s">
        <v>14</v>
      </c>
      <c r="C57" s="261"/>
      <c r="D57" s="261"/>
      <c r="E57" s="261"/>
      <c r="F57" s="261"/>
      <c r="G57" s="261"/>
      <c r="H57" s="261"/>
      <c r="I57" s="261"/>
      <c r="J57" s="90"/>
      <c r="K57" s="103"/>
    </row>
    <row r="58" spans="1:20" ht="12" customHeight="1" x14ac:dyDescent="0.2">
      <c r="A58" s="15"/>
      <c r="B58" s="261" t="s">
        <v>98</v>
      </c>
      <c r="C58" s="261"/>
      <c r="D58" s="261"/>
      <c r="E58" s="261"/>
      <c r="F58" s="261"/>
      <c r="G58" s="261"/>
      <c r="H58" s="261"/>
      <c r="I58" s="261"/>
      <c r="J58" s="225"/>
      <c r="K58" s="103"/>
    </row>
    <row r="59" spans="1:20" ht="12" customHeight="1" x14ac:dyDescent="0.2">
      <c r="A59" s="15"/>
      <c r="B59" s="304" t="s">
        <v>62</v>
      </c>
      <c r="C59" s="304"/>
      <c r="D59" s="304"/>
      <c r="E59" s="304"/>
      <c r="F59" s="304"/>
      <c r="G59" s="304"/>
      <c r="H59" s="304"/>
      <c r="I59" s="304"/>
      <c r="J59" s="90"/>
      <c r="K59" s="12" t="s">
        <v>87</v>
      </c>
      <c r="L59" s="9">
        <f>'Year 1'!L60</f>
        <v>2026</v>
      </c>
      <c r="M59" s="186">
        <f>ROUNDUP('Year 1'!M60*1.05,0)</f>
        <v>4760</v>
      </c>
    </row>
    <row r="60" spans="1:20" ht="12" customHeight="1" thickBot="1" x14ac:dyDescent="0.25">
      <c r="A60" s="20"/>
      <c r="B60" s="253" t="s">
        <v>10</v>
      </c>
      <c r="C60" s="253"/>
      <c r="D60" s="253"/>
      <c r="E60" s="253"/>
      <c r="F60" s="253"/>
      <c r="G60" s="253"/>
      <c r="H60" s="253"/>
      <c r="I60" s="253"/>
      <c r="J60" s="89"/>
      <c r="K60" s="12" t="s">
        <v>88</v>
      </c>
      <c r="L60" s="9">
        <f>L59+1</f>
        <v>2027</v>
      </c>
      <c r="M60" s="186">
        <f>M59</f>
        <v>4760</v>
      </c>
    </row>
    <row r="61" spans="1:20" ht="12" customHeight="1" thickBot="1" x14ac:dyDescent="0.25">
      <c r="A61" s="257" t="s">
        <v>15</v>
      </c>
      <c r="B61" s="258"/>
      <c r="C61" s="258"/>
      <c r="D61" s="258"/>
      <c r="E61" s="258"/>
      <c r="F61" s="258"/>
      <c r="G61" s="258"/>
      <c r="H61" s="258"/>
      <c r="I61" s="273"/>
      <c r="J61" s="158">
        <f>SUM(J55:J60)</f>
        <v>0</v>
      </c>
      <c r="K61" s="103"/>
    </row>
    <row r="62" spans="1:20" ht="12" customHeight="1" thickBot="1" x14ac:dyDescent="0.25">
      <c r="A62" s="259" t="s">
        <v>11</v>
      </c>
      <c r="B62" s="260"/>
      <c r="C62" s="260"/>
      <c r="D62" s="260"/>
      <c r="E62" s="260"/>
      <c r="F62" s="260"/>
      <c r="G62" s="260"/>
      <c r="H62" s="260"/>
      <c r="I62" s="260"/>
      <c r="J62" s="151">
        <f>J30+J35+J39+J45+J53+J61</f>
        <v>0</v>
      </c>
      <c r="K62" s="103"/>
    </row>
    <row r="63" spans="1:20" ht="20.25" customHeight="1" x14ac:dyDescent="0.2">
      <c r="A63" s="276" t="s">
        <v>66</v>
      </c>
      <c r="B63" s="277"/>
      <c r="C63" s="277"/>
      <c r="D63" s="278"/>
      <c r="E63" s="18"/>
      <c r="F63" s="19" t="s">
        <v>1</v>
      </c>
      <c r="G63" s="45" t="s">
        <v>37</v>
      </c>
      <c r="H63" s="10" t="s">
        <v>2</v>
      </c>
      <c r="I63" s="145"/>
      <c r="J63" s="148"/>
      <c r="K63" s="103"/>
    </row>
    <row r="64" spans="1:20" ht="12" customHeight="1" x14ac:dyDescent="0.2">
      <c r="A64" s="279"/>
      <c r="B64" s="280"/>
      <c r="C64" s="280"/>
      <c r="D64" s="281"/>
      <c r="E64" s="2" t="s">
        <v>59</v>
      </c>
      <c r="F64" s="143">
        <f>'Year 1'!F64</f>
        <v>0.48</v>
      </c>
      <c r="G64" s="75">
        <f>SUM(J62-J59-J52-J35-J45)</f>
        <v>0</v>
      </c>
      <c r="H64" s="75">
        <f>F64*G64</f>
        <v>0</v>
      </c>
      <c r="I64" s="146"/>
      <c r="J64" s="149"/>
      <c r="K64" s="103"/>
    </row>
    <row r="65" spans="1:13" ht="12" customHeight="1" thickBot="1" x14ac:dyDescent="0.25">
      <c r="A65" s="231" t="s">
        <v>57</v>
      </c>
      <c r="B65" s="232"/>
      <c r="C65" s="232"/>
      <c r="D65" s="233"/>
      <c r="E65" s="140"/>
      <c r="F65" s="141"/>
      <c r="G65" s="140"/>
      <c r="H65" s="142"/>
      <c r="I65" s="146"/>
      <c r="J65" s="152">
        <f>SUM(H64:H65)</f>
        <v>0</v>
      </c>
      <c r="K65" s="103"/>
      <c r="M65" s="184"/>
    </row>
    <row r="66" spans="1:13" ht="12" customHeight="1" thickBot="1" x14ac:dyDescent="0.25">
      <c r="A66" s="259" t="s">
        <v>58</v>
      </c>
      <c r="B66" s="260"/>
      <c r="C66" s="260"/>
      <c r="D66" s="260"/>
      <c r="E66" s="260"/>
      <c r="F66" s="260"/>
      <c r="G66" s="260"/>
      <c r="H66" s="260"/>
      <c r="I66" s="260"/>
      <c r="J66" s="151">
        <f>J62+J65</f>
        <v>0</v>
      </c>
      <c r="K66" s="103"/>
      <c r="M66" s="184"/>
    </row>
    <row r="67" spans="1:13" ht="11.25" customHeight="1" x14ac:dyDescent="0.2">
      <c r="A67" s="267" t="s">
        <v>69</v>
      </c>
      <c r="B67" s="268"/>
      <c r="C67" s="268"/>
      <c r="D67" s="268"/>
      <c r="E67" s="268"/>
      <c r="F67" s="268"/>
      <c r="G67" s="268"/>
      <c r="H67" s="268"/>
      <c r="I67" s="268"/>
      <c r="J67" s="77" t="str">
        <f>'Year 1'!J67</f>
        <v>rev 10.29.25</v>
      </c>
      <c r="K67" s="103"/>
      <c r="M67" s="184"/>
    </row>
    <row r="68" spans="1:13" x14ac:dyDescent="0.2">
      <c r="K68" s="103"/>
      <c r="M68" s="184"/>
    </row>
  </sheetData>
  <sheetProtection sheet="1" formatRows="0"/>
  <mergeCells count="59">
    <mergeCell ref="B13:D13"/>
    <mergeCell ref="B14:D14"/>
    <mergeCell ref="B15:D15"/>
    <mergeCell ref="J3:J4"/>
    <mergeCell ref="A1:I1"/>
    <mergeCell ref="A3:C3"/>
    <mergeCell ref="G3:I3"/>
    <mergeCell ref="G2:H2"/>
    <mergeCell ref="B4:D4"/>
    <mergeCell ref="B5:D5"/>
    <mergeCell ref="B6:D6"/>
    <mergeCell ref="B7:D7"/>
    <mergeCell ref="B8:D8"/>
    <mergeCell ref="B9:D9"/>
    <mergeCell ref="B10:D10"/>
    <mergeCell ref="B11:D11"/>
    <mergeCell ref="A17:C17"/>
    <mergeCell ref="A27:C27"/>
    <mergeCell ref="A29:B29"/>
    <mergeCell ref="A30:C30"/>
    <mergeCell ref="A28:C28"/>
    <mergeCell ref="A67:I67"/>
    <mergeCell ref="B57:I57"/>
    <mergeCell ref="A45:I45"/>
    <mergeCell ref="A46:I46"/>
    <mergeCell ref="A53:C53"/>
    <mergeCell ref="A54:I54"/>
    <mergeCell ref="B55:I55"/>
    <mergeCell ref="A66:I66"/>
    <mergeCell ref="B58:I58"/>
    <mergeCell ref="B59:I59"/>
    <mergeCell ref="B60:I60"/>
    <mergeCell ref="A61:I61"/>
    <mergeCell ref="A62:I62"/>
    <mergeCell ref="A65:D65"/>
    <mergeCell ref="A63:D64"/>
    <mergeCell ref="B56:I56"/>
    <mergeCell ref="B12:D12"/>
    <mergeCell ref="E47:F47"/>
    <mergeCell ref="H47:I47"/>
    <mergeCell ref="E48:F48"/>
    <mergeCell ref="H48:I48"/>
    <mergeCell ref="B43:I43"/>
    <mergeCell ref="B44:I44"/>
    <mergeCell ref="A35:I35"/>
    <mergeCell ref="A39:I39"/>
    <mergeCell ref="A36:I36"/>
    <mergeCell ref="B37:I37"/>
    <mergeCell ref="B38:I38"/>
    <mergeCell ref="A40:I40"/>
    <mergeCell ref="B42:I42"/>
    <mergeCell ref="A31:I31"/>
    <mergeCell ref="A16:I16"/>
    <mergeCell ref="E49:F49"/>
    <mergeCell ref="H49:I49"/>
    <mergeCell ref="E50:F50"/>
    <mergeCell ref="H50:I50"/>
    <mergeCell ref="E51:F51"/>
    <mergeCell ref="H51:I51"/>
  </mergeCells>
  <printOptions horizontalCentered="1"/>
  <pageMargins left="0.5" right="0.5" top="0.4" bottom="0.25" header="0.5" footer="0.5"/>
  <pageSetup scale="97" fitToWidth="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T68"/>
  <sheetViews>
    <sheetView showZeros="0" zoomScaleNormal="100" workbookViewId="0">
      <selection activeCell="I5" sqref="I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83" customWidth="1"/>
    <col min="14" max="20" width="9.1796875" style="104"/>
    <col min="21" max="16384" width="9.1796875" style="2"/>
  </cols>
  <sheetData>
    <row r="1" spans="1:20" s="6" customFormat="1" ht="13" customHeight="1" x14ac:dyDescent="0.25">
      <c r="A1" s="308" t="str">
        <f>'Year 1'!A1:I1</f>
        <v xml:space="preserve">SPONSOR: </v>
      </c>
      <c r="B1" s="308"/>
      <c r="C1" s="308"/>
      <c r="D1" s="308"/>
      <c r="E1" s="308"/>
      <c r="F1" s="308"/>
      <c r="G1" s="308"/>
      <c r="H1" s="308"/>
      <c r="I1" s="308"/>
      <c r="J1" s="29" t="s">
        <v>41</v>
      </c>
      <c r="K1" s="96"/>
      <c r="L1" s="98"/>
      <c r="M1" s="180"/>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3">
        <f>'Year 2'!J2+1</f>
        <v>46569</v>
      </c>
      <c r="H2" s="313"/>
      <c r="I2" s="195" t="s">
        <v>89</v>
      </c>
      <c r="J2" s="196">
        <f>G2+365</f>
        <v>46934</v>
      </c>
      <c r="K2" s="96"/>
      <c r="L2" s="98"/>
      <c r="M2" s="180"/>
      <c r="N2" s="98"/>
      <c r="O2" s="98"/>
      <c r="P2" s="98"/>
      <c r="Q2" s="98"/>
      <c r="R2" s="98"/>
      <c r="S2" s="98"/>
      <c r="T2" s="98"/>
    </row>
    <row r="3" spans="1:20" s="3" customFormat="1" ht="12" customHeight="1" x14ac:dyDescent="0.2">
      <c r="A3" s="235" t="s">
        <v>22</v>
      </c>
      <c r="B3" s="309"/>
      <c r="C3" s="309"/>
      <c r="D3" s="209"/>
      <c r="E3" s="27" t="s">
        <v>4</v>
      </c>
      <c r="F3" s="26" t="s">
        <v>5</v>
      </c>
      <c r="G3" s="310" t="s">
        <v>23</v>
      </c>
      <c r="H3" s="311"/>
      <c r="I3" s="312"/>
      <c r="J3" s="282" t="s">
        <v>24</v>
      </c>
      <c r="K3" s="99"/>
      <c r="L3" s="100"/>
      <c r="M3" s="181"/>
      <c r="N3" s="100"/>
      <c r="O3" s="100"/>
      <c r="P3" s="100"/>
      <c r="Q3" s="100"/>
      <c r="R3" s="100"/>
      <c r="S3" s="100"/>
      <c r="T3" s="100"/>
    </row>
    <row r="4" spans="1:20" s="1" customFormat="1" ht="19.5" customHeight="1" thickBot="1" x14ac:dyDescent="0.25">
      <c r="A4" s="16"/>
      <c r="B4" s="238" t="s">
        <v>31</v>
      </c>
      <c r="C4" s="238"/>
      <c r="D4" s="239"/>
      <c r="E4" s="35"/>
      <c r="F4" s="36"/>
      <c r="G4" s="37" t="s">
        <v>104</v>
      </c>
      <c r="H4" s="38" t="s">
        <v>105</v>
      </c>
      <c r="I4" s="54" t="s">
        <v>33</v>
      </c>
      <c r="J4" s="283"/>
      <c r="K4" s="101"/>
      <c r="L4" s="102"/>
      <c r="M4" s="182"/>
      <c r="N4" s="102"/>
      <c r="O4" s="102"/>
      <c r="P4" s="102"/>
      <c r="Q4" s="102"/>
      <c r="R4" s="102"/>
      <c r="S4" s="102"/>
      <c r="T4" s="102"/>
    </row>
    <row r="5" spans="1:20" s="1" customFormat="1" ht="12" customHeight="1" x14ac:dyDescent="0.2">
      <c r="A5" s="33" t="s">
        <v>39</v>
      </c>
      <c r="B5" s="284">
        <f>'Year 1'!B5</f>
        <v>0</v>
      </c>
      <c r="C5" s="284"/>
      <c r="D5" s="297"/>
      <c r="E5" s="93">
        <f>'Year 2'!E5*1.05</f>
        <v>0</v>
      </c>
      <c r="F5" s="71">
        <f t="shared" ref="F5:F10" si="0">E5/9</f>
        <v>0</v>
      </c>
      <c r="G5" s="34"/>
      <c r="H5" s="78"/>
      <c r="I5" s="79"/>
      <c r="J5" s="60">
        <f t="shared" ref="J5:J10" si="1">(E5*H5)+(F5*I5)</f>
        <v>0</v>
      </c>
      <c r="K5" s="101"/>
      <c r="L5" s="102"/>
      <c r="M5" s="182"/>
      <c r="N5" s="102"/>
      <c r="O5" s="102"/>
      <c r="P5" s="102"/>
      <c r="Q5" s="102"/>
      <c r="R5" s="102"/>
      <c r="S5" s="102"/>
      <c r="T5" s="102"/>
    </row>
    <row r="6" spans="1:20" s="1" customFormat="1" ht="12" customHeight="1" x14ac:dyDescent="0.2">
      <c r="A6" s="11" t="s">
        <v>40</v>
      </c>
      <c r="B6" s="296">
        <f>'Year 1'!B6</f>
        <v>0</v>
      </c>
      <c r="C6" s="296"/>
      <c r="D6" s="305"/>
      <c r="E6" s="93">
        <f>'Year 2'!E6*1.05</f>
        <v>0</v>
      </c>
      <c r="F6" s="72">
        <f t="shared" si="0"/>
        <v>0</v>
      </c>
      <c r="G6" s="30"/>
      <c r="H6" s="80"/>
      <c r="I6" s="81"/>
      <c r="J6" s="60">
        <f t="shared" si="1"/>
        <v>0</v>
      </c>
      <c r="K6" s="101"/>
      <c r="L6" s="102"/>
      <c r="M6" s="182"/>
      <c r="N6" s="102"/>
      <c r="O6" s="102"/>
      <c r="P6" s="102"/>
      <c r="Q6" s="102"/>
      <c r="R6" s="102"/>
      <c r="S6" s="102"/>
      <c r="T6" s="102"/>
    </row>
    <row r="7" spans="1:20" s="1" customFormat="1" ht="12" customHeight="1" x14ac:dyDescent="0.2">
      <c r="A7" s="11" t="s">
        <v>19</v>
      </c>
      <c r="B7" s="296">
        <f>'Year 1'!B7</f>
        <v>0</v>
      </c>
      <c r="C7" s="296"/>
      <c r="D7" s="305"/>
      <c r="E7" s="93">
        <f>'Year 2'!E7*1.05</f>
        <v>0</v>
      </c>
      <c r="F7" s="72">
        <f t="shared" si="0"/>
        <v>0</v>
      </c>
      <c r="G7" s="30"/>
      <c r="H7" s="80"/>
      <c r="I7" s="81"/>
      <c r="J7" s="60">
        <f t="shared" si="1"/>
        <v>0</v>
      </c>
      <c r="K7" s="101"/>
      <c r="L7" s="102"/>
      <c r="M7" s="182"/>
      <c r="N7" s="102"/>
      <c r="O7" s="102"/>
      <c r="P7" s="102"/>
      <c r="Q7" s="102"/>
      <c r="R7" s="102"/>
      <c r="S7" s="102"/>
      <c r="T7" s="102"/>
    </row>
    <row r="8" spans="1:20" s="1" customFormat="1" ht="12" customHeight="1" x14ac:dyDescent="0.2">
      <c r="A8" s="11" t="s">
        <v>20</v>
      </c>
      <c r="B8" s="296">
        <f>'Year 1'!B8</f>
        <v>0</v>
      </c>
      <c r="C8" s="296"/>
      <c r="D8" s="305"/>
      <c r="E8" s="93">
        <f>'Year 2'!E8*1.05</f>
        <v>0</v>
      </c>
      <c r="F8" s="72">
        <f t="shared" si="0"/>
        <v>0</v>
      </c>
      <c r="G8" s="30"/>
      <c r="H8" s="80"/>
      <c r="I8" s="81"/>
      <c r="J8" s="60">
        <f t="shared" si="1"/>
        <v>0</v>
      </c>
      <c r="K8" s="101"/>
      <c r="L8" s="102"/>
      <c r="M8" s="182"/>
      <c r="N8" s="102"/>
      <c r="O8" s="102"/>
      <c r="P8" s="102"/>
      <c r="Q8" s="102"/>
      <c r="R8" s="102"/>
      <c r="S8" s="102"/>
      <c r="T8" s="102"/>
    </row>
    <row r="9" spans="1:20" s="1" customFormat="1" ht="12" customHeight="1" x14ac:dyDescent="0.2">
      <c r="A9" s="11" t="s">
        <v>21</v>
      </c>
      <c r="B9" s="314">
        <f>'Year 1'!B9</f>
        <v>0</v>
      </c>
      <c r="C9" s="314"/>
      <c r="D9" s="315"/>
      <c r="E9" s="93">
        <f>'Year 2'!E9*1.05</f>
        <v>0</v>
      </c>
      <c r="F9" s="72">
        <f t="shared" si="0"/>
        <v>0</v>
      </c>
      <c r="G9" s="30"/>
      <c r="H9" s="80"/>
      <c r="I9" s="81"/>
      <c r="J9" s="60">
        <f t="shared" si="1"/>
        <v>0</v>
      </c>
      <c r="K9" s="101"/>
      <c r="L9" s="102"/>
      <c r="M9" s="182"/>
      <c r="N9" s="102"/>
      <c r="O9" s="102"/>
      <c r="P9" s="102"/>
      <c r="Q9" s="102"/>
      <c r="R9" s="102"/>
      <c r="S9" s="102"/>
      <c r="T9" s="102"/>
    </row>
    <row r="10" spans="1:20" s="1" customFormat="1" ht="12" customHeight="1" x14ac:dyDescent="0.2">
      <c r="A10" s="11" t="s">
        <v>26</v>
      </c>
      <c r="B10" s="314">
        <f>'Year 1'!B10</f>
        <v>0</v>
      </c>
      <c r="C10" s="314"/>
      <c r="D10" s="315"/>
      <c r="E10" s="93">
        <f>'Year 2'!E10*1.05</f>
        <v>0</v>
      </c>
      <c r="F10" s="72">
        <f t="shared" si="0"/>
        <v>0</v>
      </c>
      <c r="G10" s="30"/>
      <c r="H10" s="80"/>
      <c r="I10" s="81"/>
      <c r="J10" s="60">
        <f t="shared" si="1"/>
        <v>0</v>
      </c>
      <c r="K10" s="101"/>
      <c r="L10" s="102"/>
      <c r="M10" s="182"/>
      <c r="N10" s="102"/>
      <c r="O10" s="102"/>
      <c r="P10" s="102"/>
      <c r="Q10" s="102"/>
      <c r="R10" s="102"/>
      <c r="S10" s="102"/>
      <c r="T10" s="102"/>
    </row>
    <row r="11" spans="1:20" s="1" customFormat="1" ht="12" customHeight="1" thickBot="1" x14ac:dyDescent="0.25">
      <c r="A11" s="16"/>
      <c r="B11" s="238" t="s">
        <v>30</v>
      </c>
      <c r="C11" s="238"/>
      <c r="D11" s="239"/>
      <c r="E11" s="94"/>
      <c r="F11" s="41"/>
      <c r="G11" s="35"/>
      <c r="H11" s="42"/>
      <c r="I11" s="56"/>
      <c r="J11" s="61"/>
      <c r="K11" s="101"/>
      <c r="L11" s="102"/>
      <c r="M11" s="182"/>
      <c r="N11" s="102"/>
      <c r="O11" s="102"/>
      <c r="P11" s="102"/>
      <c r="Q11" s="102"/>
      <c r="R11" s="102"/>
      <c r="S11" s="102"/>
      <c r="T11" s="102"/>
    </row>
    <row r="12" spans="1:20" s="1" customFormat="1" ht="12" customHeight="1" x14ac:dyDescent="0.2">
      <c r="A12" s="33" t="s">
        <v>17</v>
      </c>
      <c r="B12" s="284">
        <f>'Year 1'!B12</f>
        <v>0</v>
      </c>
      <c r="C12" s="284"/>
      <c r="D12" s="297"/>
      <c r="E12" s="93">
        <f>'Year 2'!E12*1.05</f>
        <v>0</v>
      </c>
      <c r="F12" s="71">
        <f>E12/12</f>
        <v>0</v>
      </c>
      <c r="G12" s="82"/>
      <c r="H12" s="39"/>
      <c r="I12" s="57"/>
      <c r="J12" s="62">
        <f>E12*G12+(E12*H12)+(F12*I12)</f>
        <v>0</v>
      </c>
      <c r="K12" s="101"/>
      <c r="L12" s="102"/>
      <c r="M12" s="182"/>
      <c r="N12" s="102"/>
      <c r="O12" s="102"/>
      <c r="P12" s="102"/>
      <c r="Q12" s="102"/>
      <c r="R12" s="102"/>
      <c r="S12" s="102"/>
      <c r="T12" s="102"/>
    </row>
    <row r="13" spans="1:20" s="1" customFormat="1" ht="12" customHeight="1" x14ac:dyDescent="0.2">
      <c r="A13" s="11" t="s">
        <v>18</v>
      </c>
      <c r="B13" s="296">
        <f>'Year 1'!B13</f>
        <v>0</v>
      </c>
      <c r="C13" s="296"/>
      <c r="D13" s="305"/>
      <c r="E13" s="93">
        <f>'Year 2'!E13*1.05</f>
        <v>0</v>
      </c>
      <c r="F13" s="72">
        <f>E13/12</f>
        <v>0</v>
      </c>
      <c r="G13" s="83"/>
      <c r="H13" s="31"/>
      <c r="I13" s="58"/>
      <c r="J13" s="62">
        <f>E13*G13+(E13*H13)+(F13*I13)</f>
        <v>0</v>
      </c>
      <c r="K13" s="101"/>
      <c r="L13" s="102"/>
      <c r="M13" s="182"/>
      <c r="N13" s="102"/>
      <c r="O13" s="102"/>
      <c r="P13" s="102"/>
      <c r="Q13" s="102"/>
      <c r="R13" s="102"/>
      <c r="S13" s="102"/>
      <c r="T13" s="102"/>
    </row>
    <row r="14" spans="1:20" s="1" customFormat="1" ht="12" customHeight="1" x14ac:dyDescent="0.2">
      <c r="A14" s="11" t="s">
        <v>32</v>
      </c>
      <c r="B14" s="296">
        <f>'Year 1'!B14</f>
        <v>0</v>
      </c>
      <c r="C14" s="296"/>
      <c r="D14" s="305"/>
      <c r="E14" s="93">
        <f>'Year 2'!E14*1.05</f>
        <v>0</v>
      </c>
      <c r="F14" s="72">
        <f>E14/12</f>
        <v>0</v>
      </c>
      <c r="G14" s="83"/>
      <c r="H14" s="31"/>
      <c r="I14" s="58"/>
      <c r="J14" s="62">
        <f>E14*G14+(E14*H14)+(F14*I14)</f>
        <v>0</v>
      </c>
      <c r="K14" s="101"/>
      <c r="L14" s="102"/>
      <c r="M14" s="182"/>
      <c r="N14" s="102"/>
      <c r="O14" s="102"/>
      <c r="P14" s="102"/>
      <c r="Q14" s="102"/>
      <c r="R14" s="102"/>
      <c r="S14" s="102"/>
      <c r="T14" s="102"/>
    </row>
    <row r="15" spans="1:20" s="1" customFormat="1" ht="12" customHeight="1" thickBot="1" x14ac:dyDescent="0.25">
      <c r="A15" s="20" t="s">
        <v>20</v>
      </c>
      <c r="B15" s="306">
        <f>'Year 1'!B15</f>
        <v>0</v>
      </c>
      <c r="C15" s="306"/>
      <c r="D15" s="307"/>
      <c r="E15" s="93">
        <f>'Year 2'!E15*1.05</f>
        <v>0</v>
      </c>
      <c r="F15" s="120">
        <f>E15/12</f>
        <v>0</v>
      </c>
      <c r="G15" s="121"/>
      <c r="H15" s="122"/>
      <c r="I15" s="123"/>
      <c r="J15" s="124">
        <f>E15*G15+(E15*H15)+(F15*I15)</f>
        <v>0</v>
      </c>
      <c r="K15" s="101"/>
      <c r="L15" s="102"/>
      <c r="M15" s="182"/>
      <c r="N15" s="102"/>
      <c r="O15" s="102"/>
      <c r="P15" s="102"/>
      <c r="Q15" s="102"/>
      <c r="R15" s="102"/>
      <c r="S15" s="102"/>
      <c r="T15" s="102"/>
    </row>
    <row r="16" spans="1:20" s="1" customFormat="1" ht="12" customHeight="1" thickBot="1" x14ac:dyDescent="0.25">
      <c r="A16" s="246" t="s">
        <v>16</v>
      </c>
      <c r="B16" s="247"/>
      <c r="C16" s="247"/>
      <c r="D16" s="247"/>
      <c r="E16" s="247"/>
      <c r="F16" s="247"/>
      <c r="G16" s="247"/>
      <c r="H16" s="247"/>
      <c r="I16" s="247"/>
      <c r="J16" s="134">
        <f>SUM(J5:J15)</f>
        <v>0</v>
      </c>
      <c r="K16" s="101"/>
      <c r="L16" s="102"/>
      <c r="M16" s="182"/>
      <c r="N16" s="102"/>
      <c r="O16" s="102"/>
      <c r="P16" s="102"/>
      <c r="Q16" s="102"/>
      <c r="R16" s="102"/>
      <c r="S16" s="102"/>
      <c r="T16" s="102"/>
    </row>
    <row r="17" spans="1:20" ht="21.75" customHeight="1" thickBot="1" x14ac:dyDescent="0.25">
      <c r="A17" s="262" t="s">
        <v>55</v>
      </c>
      <c r="B17" s="284"/>
      <c r="C17" s="284"/>
      <c r="D17" s="208"/>
      <c r="E17" s="69"/>
      <c r="F17" s="53"/>
      <c r="G17" s="50" t="s">
        <v>34</v>
      </c>
      <c r="H17" s="44" t="s">
        <v>35</v>
      </c>
      <c r="I17" s="59" t="s">
        <v>33</v>
      </c>
      <c r="J17" s="21"/>
      <c r="K17" s="103"/>
    </row>
    <row r="18" spans="1:20" ht="12" customHeight="1" x14ac:dyDescent="0.2">
      <c r="A18" s="12" t="s">
        <v>6</v>
      </c>
      <c r="B18" s="84"/>
      <c r="C18" s="5" t="s">
        <v>82</v>
      </c>
      <c r="D18" s="210"/>
      <c r="E18" s="214"/>
      <c r="F18" s="43">
        <f t="shared" ref="F18:F20" si="2">E18/12</f>
        <v>0</v>
      </c>
      <c r="G18" s="85"/>
      <c r="H18" s="215"/>
      <c r="I18" s="215"/>
      <c r="J18" s="74">
        <f>SUM(B18*F18*G18)</f>
        <v>0</v>
      </c>
      <c r="K18" s="103"/>
    </row>
    <row r="19" spans="1:20" ht="12" customHeight="1" x14ac:dyDescent="0.2">
      <c r="A19" s="12" t="s">
        <v>6</v>
      </c>
      <c r="B19" s="84"/>
      <c r="C19" s="5" t="s">
        <v>83</v>
      </c>
      <c r="D19" s="210"/>
      <c r="E19" s="93">
        <f>'Year 2'!E19*1.05</f>
        <v>0</v>
      </c>
      <c r="F19" s="43">
        <f t="shared" si="2"/>
        <v>0</v>
      </c>
      <c r="G19" s="85"/>
      <c r="H19" s="215"/>
      <c r="I19" s="215"/>
      <c r="J19" s="74">
        <f t="shared" ref="J19" si="3">SUM(B19*F19*G19)</f>
        <v>0</v>
      </c>
      <c r="K19" s="103"/>
    </row>
    <row r="20" spans="1:20" ht="12" customHeight="1" x14ac:dyDescent="0.2">
      <c r="A20" s="12" t="s">
        <v>6</v>
      </c>
      <c r="B20" s="84"/>
      <c r="C20" s="5" t="s">
        <v>3</v>
      </c>
      <c r="D20" s="210"/>
      <c r="E20" s="93">
        <f>'Year 2'!E20*1.05</f>
        <v>0</v>
      </c>
      <c r="F20" s="43">
        <f t="shared" si="2"/>
        <v>0</v>
      </c>
      <c r="G20" s="85"/>
      <c r="H20" s="215"/>
      <c r="I20" s="215"/>
      <c r="J20" s="74">
        <f>SUM(B20*F20*G20)</f>
        <v>0</v>
      </c>
      <c r="K20" s="103"/>
    </row>
    <row r="21" spans="1:20" s="1" customFormat="1" ht="12" customHeight="1" x14ac:dyDescent="0.2">
      <c r="A21" s="12" t="s">
        <v>6</v>
      </c>
      <c r="B21" s="84"/>
      <c r="C21" s="5" t="s">
        <v>84</v>
      </c>
      <c r="D21" s="5"/>
      <c r="E21" s="30"/>
      <c r="F21" s="216">
        <f>20000/10</f>
        <v>2000</v>
      </c>
      <c r="G21" s="215"/>
      <c r="H21" s="217">
        <v>10</v>
      </c>
      <c r="I21" s="217">
        <v>2</v>
      </c>
      <c r="J21" s="74">
        <f t="shared" ref="J21:J22" si="4">SUM(B21*F21*G21)+(B21*F21*H21)+(B21*F21*I21)</f>
        <v>0</v>
      </c>
      <c r="K21" s="101"/>
      <c r="L21" s="106"/>
      <c r="M21" s="182"/>
      <c r="N21" s="102"/>
      <c r="O21" s="102"/>
      <c r="P21" s="102"/>
      <c r="Q21" s="102"/>
      <c r="R21" s="102"/>
      <c r="S21" s="102"/>
      <c r="T21" s="102"/>
    </row>
    <row r="22" spans="1:20" s="1" customFormat="1" ht="12" customHeight="1" x14ac:dyDescent="0.2">
      <c r="A22" s="12" t="s">
        <v>6</v>
      </c>
      <c r="B22" s="84"/>
      <c r="C22" s="5" t="s">
        <v>85</v>
      </c>
      <c r="D22" s="5"/>
      <c r="E22" s="30"/>
      <c r="F22" s="216">
        <f>11500/10</f>
        <v>1150</v>
      </c>
      <c r="G22" s="215"/>
      <c r="H22" s="217">
        <v>10</v>
      </c>
      <c r="I22" s="217">
        <v>2</v>
      </c>
      <c r="J22" s="74">
        <f t="shared" si="4"/>
        <v>0</v>
      </c>
      <c r="K22" s="101"/>
      <c r="L22" s="106"/>
      <c r="M22" s="182"/>
      <c r="N22" s="102"/>
      <c r="O22" s="102"/>
      <c r="P22" s="102"/>
      <c r="Q22" s="102"/>
      <c r="R22" s="102"/>
      <c r="S22" s="102"/>
      <c r="T22" s="102"/>
    </row>
    <row r="23" spans="1:20" s="1" customFormat="1" ht="12" customHeight="1" x14ac:dyDescent="0.2">
      <c r="A23" s="12" t="s">
        <v>6</v>
      </c>
      <c r="B23" s="84"/>
      <c r="C23" s="5" t="s">
        <v>86</v>
      </c>
      <c r="D23" s="5"/>
      <c r="E23" s="194" t="s">
        <v>100</v>
      </c>
      <c r="F23" s="216">
        <v>15</v>
      </c>
      <c r="G23" s="218" t="s">
        <v>101</v>
      </c>
      <c r="H23" s="86"/>
      <c r="I23" s="81"/>
      <c r="J23" s="74">
        <f>B23*(F23*H23*I23)</f>
        <v>0</v>
      </c>
      <c r="K23" s="101"/>
      <c r="L23" s="102"/>
      <c r="M23" s="182"/>
      <c r="N23" s="102"/>
      <c r="O23" s="102"/>
      <c r="P23" s="102"/>
      <c r="Q23" s="102"/>
      <c r="R23" s="102"/>
      <c r="S23" s="102"/>
      <c r="T23" s="102"/>
    </row>
    <row r="24" spans="1:20" s="1" customFormat="1" ht="12" customHeight="1" x14ac:dyDescent="0.2">
      <c r="A24" s="12" t="s">
        <v>6</v>
      </c>
      <c r="B24" s="84"/>
      <c r="C24" s="5" t="s">
        <v>99</v>
      </c>
      <c r="D24" s="5"/>
      <c r="E24" s="194" t="s">
        <v>100</v>
      </c>
      <c r="F24" s="216">
        <v>10</v>
      </c>
      <c r="G24" s="218" t="s">
        <v>101</v>
      </c>
      <c r="H24" s="86"/>
      <c r="I24" s="81"/>
      <c r="J24" s="74">
        <f>B24*(F24*H24*I24)</f>
        <v>0</v>
      </c>
      <c r="K24" s="101"/>
      <c r="L24" s="102"/>
      <c r="M24" s="182"/>
      <c r="N24" s="102"/>
      <c r="O24" s="102"/>
      <c r="P24" s="102"/>
      <c r="Q24" s="102"/>
      <c r="R24" s="102"/>
      <c r="S24" s="102"/>
      <c r="T24" s="102"/>
    </row>
    <row r="25" spans="1:20" s="1" customFormat="1" ht="12" customHeight="1" x14ac:dyDescent="0.2">
      <c r="A25" s="12" t="s">
        <v>6</v>
      </c>
      <c r="B25" s="84"/>
      <c r="C25" s="5" t="s">
        <v>96</v>
      </c>
      <c r="D25" s="5"/>
      <c r="E25" s="93">
        <f>'Year 2'!E25*1.05</f>
        <v>0</v>
      </c>
      <c r="F25" s="43">
        <f t="shared" ref="F25" si="5">E25/12</f>
        <v>0</v>
      </c>
      <c r="G25" s="85"/>
      <c r="H25" s="215"/>
      <c r="I25" s="215"/>
      <c r="J25" s="74">
        <f>SUM(B25*F25*G25)</f>
        <v>0</v>
      </c>
      <c r="K25" s="101"/>
      <c r="L25" s="102"/>
      <c r="M25" s="182"/>
      <c r="N25" s="102"/>
      <c r="O25" s="102"/>
      <c r="P25" s="102"/>
      <c r="Q25" s="102"/>
      <c r="R25" s="102"/>
      <c r="S25" s="102"/>
      <c r="T25" s="102"/>
    </row>
    <row r="26" spans="1:20" s="1" customFormat="1" ht="12" customHeight="1" thickBot="1" x14ac:dyDescent="0.25">
      <c r="A26" s="125" t="s">
        <v>6</v>
      </c>
      <c r="B26" s="126"/>
      <c r="C26" s="127" t="s">
        <v>47</v>
      </c>
      <c r="D26" s="127"/>
      <c r="E26" s="128"/>
      <c r="F26" s="138"/>
      <c r="G26" s="130"/>
      <c r="H26" s="131"/>
      <c r="I26" s="132"/>
      <c r="J26" s="133">
        <f>SUM(B26*F26*G26)+(B26*F26*H26)+(B26*F26*I26)</f>
        <v>0</v>
      </c>
      <c r="K26" s="101"/>
      <c r="L26" s="102"/>
      <c r="M26" s="182"/>
      <c r="N26" s="102"/>
      <c r="O26" s="102"/>
      <c r="P26" s="102"/>
      <c r="Q26" s="102"/>
      <c r="R26" s="102"/>
      <c r="S26" s="102"/>
      <c r="T26" s="102"/>
    </row>
    <row r="27" spans="1:20" s="1" customFormat="1" ht="12" customHeight="1" thickBot="1" x14ac:dyDescent="0.25">
      <c r="A27" s="246" t="s">
        <v>74</v>
      </c>
      <c r="B27" s="247"/>
      <c r="C27" s="247"/>
      <c r="D27" s="206"/>
      <c r="E27" s="156"/>
      <c r="F27" s="156"/>
      <c r="G27" s="156"/>
      <c r="H27" s="156"/>
      <c r="I27" s="156"/>
      <c r="J27" s="157">
        <f>SUM(J18:J26)</f>
        <v>0</v>
      </c>
      <c r="K27" s="101"/>
      <c r="L27" s="102"/>
      <c r="M27" s="182"/>
      <c r="N27" s="102"/>
      <c r="O27" s="102"/>
      <c r="P27" s="102"/>
      <c r="Q27" s="102"/>
      <c r="R27" s="102"/>
      <c r="S27" s="102"/>
      <c r="T27" s="102"/>
    </row>
    <row r="28" spans="1:20" s="1" customFormat="1" ht="12" customHeight="1" thickBot="1" x14ac:dyDescent="0.25">
      <c r="A28" s="257" t="s">
        <v>93</v>
      </c>
      <c r="B28" s="258"/>
      <c r="C28" s="258"/>
      <c r="D28" s="207"/>
      <c r="E28" s="204"/>
      <c r="F28" s="204"/>
      <c r="G28" s="204"/>
      <c r="H28" s="204"/>
      <c r="I28" s="204"/>
      <c r="J28" s="158">
        <f>J27+J16</f>
        <v>0</v>
      </c>
      <c r="K28" s="101"/>
      <c r="L28" s="102"/>
      <c r="M28" s="182"/>
      <c r="N28" s="102"/>
      <c r="O28" s="102"/>
      <c r="P28" s="102"/>
      <c r="Q28" s="102"/>
      <c r="R28" s="102"/>
      <c r="S28" s="102"/>
      <c r="T28" s="102"/>
    </row>
    <row r="29" spans="1:20" ht="12" customHeight="1" thickBot="1" x14ac:dyDescent="0.25">
      <c r="A29" s="288">
        <f>'Year 2'!A29+0.5%</f>
        <v>0.40300000000000002</v>
      </c>
      <c r="B29" s="289"/>
      <c r="C29" s="197" t="s">
        <v>97</v>
      </c>
      <c r="D29" s="197"/>
      <c r="E29" s="198"/>
      <c r="F29" s="198"/>
      <c r="G29" s="198"/>
      <c r="H29" s="198"/>
      <c r="I29" s="199"/>
      <c r="J29" s="200">
        <f>(((J16+J18+J19+J20+J25)*A29))</f>
        <v>0</v>
      </c>
      <c r="K29" s="103"/>
    </row>
    <row r="30" spans="1:20" ht="12" customHeight="1" thickBot="1" x14ac:dyDescent="0.25">
      <c r="A30" s="257" t="s">
        <v>75</v>
      </c>
      <c r="B30" s="258"/>
      <c r="C30" s="258"/>
      <c r="D30" s="207"/>
      <c r="E30" s="161"/>
      <c r="F30" s="161"/>
      <c r="G30" s="161"/>
      <c r="H30" s="161"/>
      <c r="I30" s="161"/>
      <c r="J30" s="158">
        <f>J29+J28</f>
        <v>0</v>
      </c>
      <c r="K30" s="103"/>
    </row>
    <row r="31" spans="1:20" s="3" customFormat="1" ht="12" customHeight="1" x14ac:dyDescent="0.2">
      <c r="A31" s="290" t="s">
        <v>90</v>
      </c>
      <c r="B31" s="291"/>
      <c r="C31" s="291"/>
      <c r="D31" s="291"/>
      <c r="E31" s="291"/>
      <c r="F31" s="291"/>
      <c r="G31" s="291"/>
      <c r="H31" s="291"/>
      <c r="I31" s="292"/>
      <c r="J31" s="189"/>
      <c r="K31" s="99"/>
      <c r="L31" s="100"/>
      <c r="M31" s="181"/>
      <c r="N31" s="100"/>
      <c r="O31" s="100"/>
      <c r="P31" s="100"/>
      <c r="Q31" s="100"/>
      <c r="R31" s="100"/>
      <c r="S31" s="100"/>
      <c r="T31" s="100"/>
    </row>
    <row r="32" spans="1:20" ht="12" customHeight="1" x14ac:dyDescent="0.2">
      <c r="A32" s="13"/>
      <c r="B32" s="5" t="s">
        <v>76</v>
      </c>
      <c r="C32" s="162"/>
      <c r="D32" s="162"/>
      <c r="E32" s="28"/>
      <c r="F32" s="190"/>
      <c r="G32" s="190"/>
      <c r="H32" s="190"/>
      <c r="I32" s="191"/>
      <c r="J32" s="89"/>
      <c r="K32" s="103"/>
    </row>
    <row r="33" spans="1:20" ht="12" customHeight="1" x14ac:dyDescent="0.2">
      <c r="A33" s="13"/>
      <c r="B33" s="5" t="s">
        <v>77</v>
      </c>
      <c r="C33" s="162"/>
      <c r="D33" s="162"/>
      <c r="E33" s="28"/>
      <c r="F33" s="190"/>
      <c r="G33" s="190"/>
      <c r="H33" s="190"/>
      <c r="I33" s="191"/>
      <c r="J33" s="89"/>
      <c r="K33" s="103"/>
    </row>
    <row r="34" spans="1:20" ht="12" customHeight="1" thickBot="1" x14ac:dyDescent="0.25">
      <c r="A34" s="13"/>
      <c r="B34" s="5" t="s">
        <v>78</v>
      </c>
      <c r="C34" s="162"/>
      <c r="D34" s="162"/>
      <c r="E34" s="28"/>
      <c r="F34" s="190"/>
      <c r="G34" s="190"/>
      <c r="H34" s="190"/>
      <c r="I34" s="191"/>
      <c r="J34" s="89"/>
      <c r="K34" s="103"/>
    </row>
    <row r="35" spans="1:20" s="1" customFormat="1" ht="12" customHeight="1" thickBot="1" x14ac:dyDescent="0.25">
      <c r="A35" s="285" t="s">
        <v>0</v>
      </c>
      <c r="B35" s="286"/>
      <c r="C35" s="286"/>
      <c r="D35" s="286"/>
      <c r="E35" s="286"/>
      <c r="F35" s="286"/>
      <c r="G35" s="286"/>
      <c r="H35" s="286"/>
      <c r="I35" s="287"/>
      <c r="J35" s="192">
        <f>SUM(J32:J34)</f>
        <v>0</v>
      </c>
      <c r="K35" s="101"/>
      <c r="L35" s="102"/>
      <c r="M35" s="182"/>
      <c r="N35" s="102"/>
      <c r="O35" s="102"/>
      <c r="P35" s="102"/>
      <c r="Q35" s="102"/>
      <c r="R35" s="102"/>
      <c r="S35" s="102"/>
      <c r="T35" s="102"/>
    </row>
    <row r="36" spans="1:20" ht="12" customHeight="1" x14ac:dyDescent="0.2">
      <c r="A36" s="262" t="s">
        <v>109</v>
      </c>
      <c r="B36" s="284"/>
      <c r="C36" s="284"/>
      <c r="D36" s="284"/>
      <c r="E36" s="284"/>
      <c r="F36" s="284"/>
      <c r="G36" s="284"/>
      <c r="H36" s="284"/>
      <c r="I36" s="284"/>
      <c r="J36" s="23"/>
      <c r="K36" s="103"/>
    </row>
    <row r="37" spans="1:20" s="1" customFormat="1" ht="12" customHeight="1" x14ac:dyDescent="0.2">
      <c r="A37" s="13"/>
      <c r="B37" s="261" t="s">
        <v>60</v>
      </c>
      <c r="C37" s="261"/>
      <c r="D37" s="261"/>
      <c r="E37" s="261"/>
      <c r="F37" s="261"/>
      <c r="G37" s="261"/>
      <c r="H37" s="261"/>
      <c r="I37" s="261"/>
      <c r="J37" s="87"/>
      <c r="K37" s="105"/>
      <c r="L37" s="102"/>
      <c r="M37" s="182"/>
      <c r="N37" s="111"/>
      <c r="O37" s="102"/>
      <c r="P37" s="102"/>
      <c r="Q37" s="102"/>
      <c r="R37" s="102"/>
      <c r="S37" s="102"/>
      <c r="T37" s="102"/>
    </row>
    <row r="38" spans="1:20" s="1" customFormat="1" ht="12" customHeight="1" thickBot="1" x14ac:dyDescent="0.25">
      <c r="A38" s="17"/>
      <c r="B38" s="270" t="s">
        <v>61</v>
      </c>
      <c r="C38" s="270"/>
      <c r="D38" s="270"/>
      <c r="E38" s="270"/>
      <c r="F38" s="270"/>
      <c r="G38" s="270"/>
      <c r="H38" s="270"/>
      <c r="I38" s="270"/>
      <c r="J38" s="88"/>
      <c r="K38" s="101"/>
      <c r="L38" s="102"/>
      <c r="M38" s="182"/>
      <c r="N38" s="111"/>
      <c r="O38" s="102"/>
      <c r="P38" s="102"/>
      <c r="Q38" s="102"/>
      <c r="R38" s="102"/>
      <c r="S38" s="102"/>
      <c r="T38" s="102"/>
    </row>
    <row r="39" spans="1:20" s="1" customFormat="1" ht="12" customHeight="1" thickBot="1" x14ac:dyDescent="0.25">
      <c r="A39" s="254" t="s">
        <v>68</v>
      </c>
      <c r="B39" s="255"/>
      <c r="C39" s="255"/>
      <c r="D39" s="255"/>
      <c r="E39" s="255"/>
      <c r="F39" s="255"/>
      <c r="G39" s="255"/>
      <c r="H39" s="255"/>
      <c r="I39" s="256"/>
      <c r="J39" s="173">
        <f>SUM(J37:J38)</f>
        <v>0</v>
      </c>
      <c r="K39" s="101"/>
      <c r="L39" s="102"/>
      <c r="M39" s="182"/>
      <c r="N39" s="102"/>
      <c r="O39" s="102"/>
      <c r="P39" s="102"/>
      <c r="Q39" s="102"/>
      <c r="R39" s="102"/>
      <c r="S39" s="102"/>
      <c r="T39" s="102"/>
    </row>
    <row r="40" spans="1:20" ht="12" customHeight="1" x14ac:dyDescent="0.2">
      <c r="A40" s="251" t="s">
        <v>7</v>
      </c>
      <c r="B40" s="252"/>
      <c r="C40" s="252"/>
      <c r="D40" s="252"/>
      <c r="E40" s="252"/>
      <c r="F40" s="252"/>
      <c r="G40" s="252"/>
      <c r="H40" s="252"/>
      <c r="I40" s="252"/>
      <c r="J40" s="115"/>
      <c r="K40" s="103"/>
      <c r="N40" s="111"/>
    </row>
    <row r="41" spans="1:20" ht="12" customHeight="1" x14ac:dyDescent="0.2">
      <c r="A41" s="15"/>
      <c r="B41" s="5" t="s">
        <v>95</v>
      </c>
      <c r="C41" s="5"/>
      <c r="D41" s="5"/>
      <c r="E41" s="170">
        <v>0</v>
      </c>
      <c r="F41" s="5" t="s">
        <v>70</v>
      </c>
      <c r="G41" s="162">
        <v>0</v>
      </c>
      <c r="H41" s="162" t="s">
        <v>71</v>
      </c>
      <c r="I41" s="5"/>
      <c r="J41" s="114">
        <f>E41*G41</f>
        <v>0</v>
      </c>
      <c r="K41" s="103"/>
    </row>
    <row r="42" spans="1:20" ht="12" customHeight="1" x14ac:dyDescent="0.2">
      <c r="A42" s="14"/>
      <c r="B42" s="271" t="s">
        <v>8</v>
      </c>
      <c r="C42" s="271"/>
      <c r="D42" s="271"/>
      <c r="E42" s="271"/>
      <c r="F42" s="271"/>
      <c r="G42" s="271"/>
      <c r="H42" s="271"/>
      <c r="I42" s="300"/>
      <c r="J42" s="171"/>
      <c r="K42" s="103"/>
      <c r="N42" s="112"/>
    </row>
    <row r="43" spans="1:20" ht="12" customHeight="1" x14ac:dyDescent="0.2">
      <c r="A43" s="15"/>
      <c r="B43" s="261" t="s">
        <v>9</v>
      </c>
      <c r="C43" s="261"/>
      <c r="D43" s="261"/>
      <c r="E43" s="261"/>
      <c r="F43" s="261"/>
      <c r="G43" s="261"/>
      <c r="H43" s="261"/>
      <c r="I43" s="298"/>
      <c r="J43" s="171"/>
      <c r="K43" s="103"/>
    </row>
    <row r="44" spans="1:20" ht="12" customHeight="1" thickBot="1" x14ac:dyDescent="0.25">
      <c r="A44" s="20"/>
      <c r="B44" s="253" t="s">
        <v>10</v>
      </c>
      <c r="C44" s="253"/>
      <c r="D44" s="253"/>
      <c r="E44" s="253"/>
      <c r="F44" s="253"/>
      <c r="G44" s="253"/>
      <c r="H44" s="253"/>
      <c r="I44" s="299"/>
      <c r="J44" s="172"/>
      <c r="K44" s="103"/>
    </row>
    <row r="45" spans="1:20" ht="12" customHeight="1" thickBot="1" x14ac:dyDescent="0.25">
      <c r="A45" s="301" t="s">
        <v>25</v>
      </c>
      <c r="B45" s="302"/>
      <c r="C45" s="302"/>
      <c r="D45" s="302"/>
      <c r="E45" s="302"/>
      <c r="F45" s="302"/>
      <c r="G45" s="302"/>
      <c r="H45" s="302"/>
      <c r="I45" s="303"/>
      <c r="J45" s="174">
        <f>SUM(J41:J44)</f>
        <v>0</v>
      </c>
      <c r="K45" s="103"/>
    </row>
    <row r="46" spans="1:20" ht="12" customHeight="1" x14ac:dyDescent="0.2">
      <c r="A46" s="251" t="s">
        <v>28</v>
      </c>
      <c r="B46" s="252"/>
      <c r="C46" s="252"/>
      <c r="D46" s="252"/>
      <c r="E46" s="252"/>
      <c r="F46" s="252"/>
      <c r="G46" s="252"/>
      <c r="H46" s="252"/>
      <c r="I46" s="252"/>
      <c r="J46" s="23"/>
      <c r="K46" s="103"/>
    </row>
    <row r="47" spans="1:20" ht="12" customHeight="1" x14ac:dyDescent="0.2">
      <c r="A47" s="13"/>
      <c r="B47" s="5" t="s">
        <v>76</v>
      </c>
      <c r="C47" s="5">
        <f>'Year 2'!C47</f>
        <v>0</v>
      </c>
      <c r="D47" s="213" t="s">
        <v>94</v>
      </c>
      <c r="E47" s="296">
        <f>'Year 2'!E47</f>
        <v>0</v>
      </c>
      <c r="F47" s="296"/>
      <c r="G47" s="213" t="s">
        <v>81</v>
      </c>
      <c r="H47" s="265"/>
      <c r="I47" s="266"/>
      <c r="J47" s="163">
        <f>IF(H47+'Year 2'!J47+'Year 1'!J47&gt;=25000,25000-('Year 2'!J47+'Year 1'!J47),H47)</f>
        <v>0</v>
      </c>
      <c r="K47" s="103"/>
    </row>
    <row r="48" spans="1:20" ht="12" customHeight="1" x14ac:dyDescent="0.2">
      <c r="A48" s="13"/>
      <c r="B48" s="5" t="s">
        <v>77</v>
      </c>
      <c r="C48" s="5">
        <f>'Year 2'!C48</f>
        <v>0</v>
      </c>
      <c r="D48" s="213" t="s">
        <v>94</v>
      </c>
      <c r="E48" s="296">
        <f>'Year 2'!E48</f>
        <v>0</v>
      </c>
      <c r="F48" s="296"/>
      <c r="G48" s="213" t="s">
        <v>81</v>
      </c>
      <c r="H48" s="265"/>
      <c r="I48" s="266"/>
      <c r="J48" s="163">
        <f>IF(H48+'Year 2'!J48+'Year 1'!J48&gt;=25000,25000-('Year 2'!J48+'Year 1'!J48),H48)</f>
        <v>0</v>
      </c>
      <c r="K48" s="103"/>
    </row>
    <row r="49" spans="1:20" ht="12" customHeight="1" x14ac:dyDescent="0.2">
      <c r="A49" s="13"/>
      <c r="B49" s="5" t="s">
        <v>78</v>
      </c>
      <c r="C49" s="5">
        <f>'Year 2'!C49</f>
        <v>0</v>
      </c>
      <c r="D49" s="213" t="s">
        <v>94</v>
      </c>
      <c r="E49" s="296">
        <f>'Year 2'!E49</f>
        <v>0</v>
      </c>
      <c r="F49" s="296"/>
      <c r="G49" s="213" t="s">
        <v>81</v>
      </c>
      <c r="H49" s="265"/>
      <c r="I49" s="266"/>
      <c r="J49" s="163">
        <f>IF(H49+'Year 2'!J49+'Year 1'!J49&gt;=25000,25000-('Year 2'!J49+'Year 1'!J49),H49)</f>
        <v>0</v>
      </c>
      <c r="K49" s="103"/>
    </row>
    <row r="50" spans="1:20" ht="12" customHeight="1" x14ac:dyDescent="0.2">
      <c r="A50" s="13"/>
      <c r="B50" s="5" t="s">
        <v>79</v>
      </c>
      <c r="C50" s="5">
        <f>'Year 2'!C50</f>
        <v>0</v>
      </c>
      <c r="D50" s="213" t="s">
        <v>94</v>
      </c>
      <c r="E50" s="296">
        <f>'Year 2'!E50</f>
        <v>0</v>
      </c>
      <c r="F50" s="296"/>
      <c r="G50" s="213" t="s">
        <v>81</v>
      </c>
      <c r="H50" s="265"/>
      <c r="I50" s="266"/>
      <c r="J50" s="163">
        <f>IF(H50+'Year 2'!J50+'Year 1'!J50&gt;=25000,25000-('Year 2'!J50+'Year 1'!J50),H50)</f>
        <v>0</v>
      </c>
      <c r="K50" s="103"/>
    </row>
    <row r="51" spans="1:20" ht="12" customHeight="1" x14ac:dyDescent="0.2">
      <c r="A51" s="13"/>
      <c r="B51" s="5" t="s">
        <v>80</v>
      </c>
      <c r="C51" s="5">
        <f>'Year 2'!C51</f>
        <v>0</v>
      </c>
      <c r="D51" s="213" t="s">
        <v>94</v>
      </c>
      <c r="E51" s="296">
        <f>'Year 2'!E51</f>
        <v>0</v>
      </c>
      <c r="F51" s="296"/>
      <c r="G51" s="213" t="s">
        <v>81</v>
      </c>
      <c r="H51" s="265"/>
      <c r="I51" s="266"/>
      <c r="J51" s="163">
        <f>IF(H51+'Year 2'!J51+'Year 1'!J51&gt;=25000,25000-('Year 2'!J51+'Year 1'!J51),H51)</f>
        <v>0</v>
      </c>
      <c r="K51" s="103"/>
    </row>
    <row r="52" spans="1:20" ht="12" customHeight="1" thickBot="1" x14ac:dyDescent="0.25">
      <c r="A52" s="116"/>
      <c r="B52" s="117" t="s">
        <v>36</v>
      </c>
      <c r="C52" s="118"/>
      <c r="D52" s="118"/>
      <c r="E52" s="119"/>
      <c r="F52" s="119"/>
      <c r="G52" s="119"/>
      <c r="H52" s="119"/>
      <c r="I52" s="119"/>
      <c r="J52" s="175">
        <f>SUM(H47:H51)-SUM(J47:J51)</f>
        <v>0</v>
      </c>
      <c r="K52" s="103"/>
    </row>
    <row r="53" spans="1:20" ht="12" customHeight="1" thickBot="1" x14ac:dyDescent="0.25">
      <c r="A53" s="257" t="s">
        <v>27</v>
      </c>
      <c r="B53" s="258"/>
      <c r="C53" s="249"/>
      <c r="D53" s="207"/>
      <c r="E53" s="160"/>
      <c r="F53" s="160"/>
      <c r="G53" s="160"/>
      <c r="H53" s="160"/>
      <c r="I53" s="160"/>
      <c r="J53" s="158">
        <f>SUM(J47:J52)</f>
        <v>0</v>
      </c>
      <c r="K53" s="103"/>
    </row>
    <row r="54" spans="1:20" s="3" customFormat="1" ht="12" customHeight="1" x14ac:dyDescent="0.2">
      <c r="A54" s="262" t="s">
        <v>65</v>
      </c>
      <c r="B54" s="263"/>
      <c r="C54" s="263"/>
      <c r="D54" s="263"/>
      <c r="E54" s="263"/>
      <c r="F54" s="263"/>
      <c r="G54" s="263"/>
      <c r="H54" s="263"/>
      <c r="I54" s="264"/>
      <c r="J54" s="22"/>
      <c r="K54" s="99"/>
      <c r="L54" s="100"/>
      <c r="M54" s="181"/>
      <c r="N54" s="100"/>
      <c r="O54" s="100"/>
      <c r="P54" s="100"/>
      <c r="Q54" s="100"/>
      <c r="R54" s="100"/>
      <c r="S54" s="100"/>
      <c r="T54" s="100"/>
    </row>
    <row r="55" spans="1:20" ht="12" customHeight="1" x14ac:dyDescent="0.2">
      <c r="A55" s="15"/>
      <c r="B55" s="261" t="s">
        <v>12</v>
      </c>
      <c r="C55" s="261"/>
      <c r="D55" s="261"/>
      <c r="E55" s="261"/>
      <c r="F55" s="261"/>
      <c r="G55" s="261"/>
      <c r="H55" s="261"/>
      <c r="I55" s="261"/>
      <c r="J55" s="90"/>
      <c r="K55" s="103"/>
    </row>
    <row r="56" spans="1:20" ht="12" customHeight="1" x14ac:dyDescent="0.2">
      <c r="A56" s="15"/>
      <c r="B56" s="261" t="s">
        <v>13</v>
      </c>
      <c r="C56" s="261"/>
      <c r="D56" s="261"/>
      <c r="E56" s="261"/>
      <c r="F56" s="261"/>
      <c r="G56" s="261"/>
      <c r="H56" s="261"/>
      <c r="I56" s="261"/>
      <c r="J56" s="90"/>
      <c r="K56" s="103"/>
    </row>
    <row r="57" spans="1:20" ht="12" customHeight="1" x14ac:dyDescent="0.2">
      <c r="A57" s="15"/>
      <c r="B57" s="261" t="s">
        <v>14</v>
      </c>
      <c r="C57" s="261"/>
      <c r="D57" s="261"/>
      <c r="E57" s="261"/>
      <c r="F57" s="261"/>
      <c r="G57" s="261"/>
      <c r="H57" s="261"/>
      <c r="I57" s="261"/>
      <c r="J57" s="90"/>
      <c r="K57" s="103"/>
    </row>
    <row r="58" spans="1:20" ht="12" customHeight="1" x14ac:dyDescent="0.2">
      <c r="A58" s="15"/>
      <c r="B58" s="261" t="s">
        <v>98</v>
      </c>
      <c r="C58" s="261"/>
      <c r="D58" s="261"/>
      <c r="E58" s="261"/>
      <c r="F58" s="261"/>
      <c r="G58" s="261"/>
      <c r="H58" s="261"/>
      <c r="I58" s="261"/>
      <c r="J58" s="225"/>
      <c r="K58" s="103"/>
    </row>
    <row r="59" spans="1:20" ht="12" customHeight="1" x14ac:dyDescent="0.2">
      <c r="A59" s="15"/>
      <c r="B59" s="304" t="s">
        <v>62</v>
      </c>
      <c r="C59" s="304"/>
      <c r="D59" s="304"/>
      <c r="E59" s="304"/>
      <c r="F59" s="304"/>
      <c r="G59" s="304"/>
      <c r="H59" s="304"/>
      <c r="I59" s="304"/>
      <c r="J59" s="90"/>
      <c r="K59" s="12" t="s">
        <v>87</v>
      </c>
      <c r="L59" s="9">
        <f>'Year 2'!L60</f>
        <v>2027</v>
      </c>
      <c r="M59" s="179">
        <f>'Year 2'!M60*1.05</f>
        <v>4998</v>
      </c>
    </row>
    <row r="60" spans="1:20" ht="12" customHeight="1" thickBot="1" x14ac:dyDescent="0.25">
      <c r="A60" s="20"/>
      <c r="B60" s="253" t="s">
        <v>10</v>
      </c>
      <c r="C60" s="253"/>
      <c r="D60" s="253"/>
      <c r="E60" s="253"/>
      <c r="F60" s="253"/>
      <c r="G60" s="253"/>
      <c r="H60" s="253"/>
      <c r="I60" s="253"/>
      <c r="J60" s="89"/>
      <c r="K60" s="12" t="s">
        <v>88</v>
      </c>
      <c r="L60" s="9">
        <f>L59+1</f>
        <v>2028</v>
      </c>
      <c r="M60" s="179">
        <f>M59</f>
        <v>4998</v>
      </c>
    </row>
    <row r="61" spans="1:20" ht="12" customHeight="1" thickBot="1" x14ac:dyDescent="0.25">
      <c r="A61" s="257" t="s">
        <v>15</v>
      </c>
      <c r="B61" s="258"/>
      <c r="C61" s="258"/>
      <c r="D61" s="258"/>
      <c r="E61" s="258"/>
      <c r="F61" s="258"/>
      <c r="G61" s="258"/>
      <c r="H61" s="258"/>
      <c r="I61" s="273"/>
      <c r="J61" s="158">
        <f>SUM(J55:J60)</f>
        <v>0</v>
      </c>
      <c r="K61" s="103"/>
    </row>
    <row r="62" spans="1:20" ht="12" customHeight="1" thickBot="1" x14ac:dyDescent="0.25">
      <c r="A62" s="259" t="s">
        <v>11</v>
      </c>
      <c r="B62" s="260"/>
      <c r="C62" s="260"/>
      <c r="D62" s="260"/>
      <c r="E62" s="260"/>
      <c r="F62" s="260"/>
      <c r="G62" s="260"/>
      <c r="H62" s="260"/>
      <c r="I62" s="260"/>
      <c r="J62" s="151">
        <f>J30+J35+J39+J45+J53+J61</f>
        <v>0</v>
      </c>
      <c r="K62" s="103"/>
    </row>
    <row r="63" spans="1:20" ht="20.25" customHeight="1" x14ac:dyDescent="0.2">
      <c r="A63" s="276" t="s">
        <v>66</v>
      </c>
      <c r="B63" s="277"/>
      <c r="C63" s="277"/>
      <c r="D63" s="278"/>
      <c r="E63" s="18"/>
      <c r="F63" s="19" t="s">
        <v>1</v>
      </c>
      <c r="G63" s="45" t="s">
        <v>37</v>
      </c>
      <c r="H63" s="10" t="s">
        <v>2</v>
      </c>
      <c r="I63" s="145"/>
      <c r="J63" s="148"/>
      <c r="K63" s="103"/>
    </row>
    <row r="64" spans="1:20" ht="12" customHeight="1" x14ac:dyDescent="0.2">
      <c r="A64" s="279"/>
      <c r="B64" s="280"/>
      <c r="C64" s="280"/>
      <c r="D64" s="281"/>
      <c r="E64" s="2" t="s">
        <v>59</v>
      </c>
      <c r="F64" s="143">
        <f>'Year 2'!F64</f>
        <v>0.48</v>
      </c>
      <c r="G64" s="75">
        <f>SUM(J62-J59-J52-J35-J45)</f>
        <v>0</v>
      </c>
      <c r="H64" s="75">
        <f>F64*G64</f>
        <v>0</v>
      </c>
      <c r="I64" s="146"/>
      <c r="J64" s="149"/>
      <c r="K64" s="103"/>
    </row>
    <row r="65" spans="1:13" ht="12" customHeight="1" thickBot="1" x14ac:dyDescent="0.25">
      <c r="A65" s="231" t="s">
        <v>57</v>
      </c>
      <c r="B65" s="232"/>
      <c r="C65" s="232"/>
      <c r="D65" s="233"/>
      <c r="E65" s="140"/>
      <c r="F65" s="141"/>
      <c r="G65" s="140"/>
      <c r="H65" s="142"/>
      <c r="I65" s="146"/>
      <c r="J65" s="152">
        <f>SUM(H64:H65)</f>
        <v>0</v>
      </c>
      <c r="K65" s="103"/>
      <c r="M65" s="184"/>
    </row>
    <row r="66" spans="1:13" ht="12" customHeight="1" thickBot="1" x14ac:dyDescent="0.25">
      <c r="A66" s="259" t="s">
        <v>58</v>
      </c>
      <c r="B66" s="260"/>
      <c r="C66" s="260"/>
      <c r="D66" s="260"/>
      <c r="E66" s="260"/>
      <c r="F66" s="260"/>
      <c r="G66" s="260"/>
      <c r="H66" s="260"/>
      <c r="I66" s="260"/>
      <c r="J66" s="151">
        <f>J62+J65</f>
        <v>0</v>
      </c>
      <c r="K66" s="103"/>
      <c r="M66" s="184"/>
    </row>
    <row r="67" spans="1:13" ht="11.25" customHeight="1" x14ac:dyDescent="0.2">
      <c r="A67" s="267" t="s">
        <v>69</v>
      </c>
      <c r="B67" s="268"/>
      <c r="C67" s="268"/>
      <c r="D67" s="268"/>
      <c r="E67" s="268"/>
      <c r="F67" s="268"/>
      <c r="G67" s="268"/>
      <c r="H67" s="268"/>
      <c r="I67" s="268"/>
      <c r="J67" s="77" t="str">
        <f>'Year 1'!J67</f>
        <v>rev 10.29.25</v>
      </c>
      <c r="K67" s="103"/>
      <c r="M67" s="184"/>
    </row>
    <row r="68" spans="1:13" x14ac:dyDescent="0.2">
      <c r="K68" s="103"/>
      <c r="M68" s="184"/>
    </row>
  </sheetData>
  <sheetProtection sheet="1" formatRows="0"/>
  <mergeCells count="59">
    <mergeCell ref="A1:I1"/>
    <mergeCell ref="A3:C3"/>
    <mergeCell ref="G3:I3"/>
    <mergeCell ref="A16:I16"/>
    <mergeCell ref="A17:C17"/>
    <mergeCell ref="G2:H2"/>
    <mergeCell ref="B8:D8"/>
    <mergeCell ref="B9:D9"/>
    <mergeCell ref="B10:D10"/>
    <mergeCell ref="B11:D11"/>
    <mergeCell ref="B12:D12"/>
    <mergeCell ref="B13:D13"/>
    <mergeCell ref="B14:D14"/>
    <mergeCell ref="B15:D15"/>
    <mergeCell ref="J3:J4"/>
    <mergeCell ref="B4:D4"/>
    <mergeCell ref="B5:D5"/>
    <mergeCell ref="B6:D6"/>
    <mergeCell ref="B7:D7"/>
    <mergeCell ref="A29:B29"/>
    <mergeCell ref="A40:I40"/>
    <mergeCell ref="A27:C27"/>
    <mergeCell ref="B44:I44"/>
    <mergeCell ref="A30:C30"/>
    <mergeCell ref="A35:I35"/>
    <mergeCell ref="A36:I36"/>
    <mergeCell ref="A31:I31"/>
    <mergeCell ref="A39:I39"/>
    <mergeCell ref="B37:I37"/>
    <mergeCell ref="B38:I38"/>
    <mergeCell ref="A28:C28"/>
    <mergeCell ref="A63:D64"/>
    <mergeCell ref="A45:I45"/>
    <mergeCell ref="A67:I67"/>
    <mergeCell ref="A62:I62"/>
    <mergeCell ref="A66:I66"/>
    <mergeCell ref="B55:I55"/>
    <mergeCell ref="E47:F47"/>
    <mergeCell ref="H47:I47"/>
    <mergeCell ref="E48:F48"/>
    <mergeCell ref="H48:I48"/>
    <mergeCell ref="E49:F49"/>
    <mergeCell ref="H49:I49"/>
    <mergeCell ref="E50:F50"/>
    <mergeCell ref="H50:I50"/>
    <mergeCell ref="A53:C53"/>
    <mergeCell ref="A65:D65"/>
    <mergeCell ref="A61:I61"/>
    <mergeCell ref="B56:I56"/>
    <mergeCell ref="A46:I46"/>
    <mergeCell ref="B42:I42"/>
    <mergeCell ref="B43:I43"/>
    <mergeCell ref="B60:I60"/>
    <mergeCell ref="B58:I58"/>
    <mergeCell ref="B59:I59"/>
    <mergeCell ref="E51:F51"/>
    <mergeCell ref="A54:I54"/>
    <mergeCell ref="B57:I57"/>
    <mergeCell ref="H51:I51"/>
  </mergeCells>
  <phoneticPr fontId="0" type="noConversion"/>
  <printOptions horizontalCentered="1"/>
  <pageMargins left="0.5" right="0.5" top="0.4" bottom="0.25" header="0.5" footer="0.5"/>
  <pageSetup scale="97" fitToWidth="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68"/>
  <sheetViews>
    <sheetView showZeros="0" zoomScaleNormal="100" workbookViewId="0">
      <selection activeCell="I5" sqref="I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83" customWidth="1"/>
    <col min="14" max="20" width="9.1796875" style="104"/>
    <col min="21" max="16384" width="9.1796875" style="2"/>
  </cols>
  <sheetData>
    <row r="1" spans="1:20" s="6" customFormat="1" ht="13" customHeight="1" x14ac:dyDescent="0.25">
      <c r="A1" s="308" t="str">
        <f>'Year 1'!A1:I1</f>
        <v xml:space="preserve">SPONSOR: </v>
      </c>
      <c r="B1" s="308"/>
      <c r="C1" s="308"/>
      <c r="D1" s="308"/>
      <c r="E1" s="308"/>
      <c r="F1" s="308"/>
      <c r="G1" s="308"/>
      <c r="H1" s="308"/>
      <c r="I1" s="308"/>
      <c r="J1" s="29" t="s">
        <v>42</v>
      </c>
      <c r="K1" s="96"/>
      <c r="L1" s="98"/>
      <c r="M1" s="180"/>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3">
        <f>'Year 3'!J2+1</f>
        <v>46935</v>
      </c>
      <c r="H2" s="313"/>
      <c r="I2" s="195" t="s">
        <v>89</v>
      </c>
      <c r="J2" s="196">
        <f>G2+365-1</f>
        <v>47299</v>
      </c>
      <c r="K2" s="96"/>
      <c r="L2" s="98"/>
      <c r="M2" s="180"/>
      <c r="N2" s="98"/>
      <c r="O2" s="98"/>
      <c r="P2" s="98"/>
      <c r="Q2" s="98"/>
      <c r="R2" s="98"/>
      <c r="S2" s="98"/>
      <c r="T2" s="98"/>
    </row>
    <row r="3" spans="1:20" s="3" customFormat="1" ht="12" customHeight="1" x14ac:dyDescent="0.2">
      <c r="A3" s="235" t="s">
        <v>22</v>
      </c>
      <c r="B3" s="309"/>
      <c r="C3" s="309"/>
      <c r="D3" s="209"/>
      <c r="E3" s="27" t="s">
        <v>4</v>
      </c>
      <c r="F3" s="26" t="s">
        <v>5</v>
      </c>
      <c r="G3" s="310" t="s">
        <v>23</v>
      </c>
      <c r="H3" s="311"/>
      <c r="I3" s="312"/>
      <c r="J3" s="282" t="s">
        <v>24</v>
      </c>
      <c r="K3" s="99"/>
      <c r="L3" s="100"/>
      <c r="M3" s="181"/>
      <c r="N3" s="100"/>
      <c r="O3" s="100"/>
      <c r="P3" s="100"/>
      <c r="Q3" s="100"/>
      <c r="R3" s="100"/>
      <c r="S3" s="100"/>
      <c r="T3" s="100"/>
    </row>
    <row r="4" spans="1:20" s="1" customFormat="1" ht="19.5" customHeight="1" thickBot="1" x14ac:dyDescent="0.25">
      <c r="A4" s="16"/>
      <c r="B4" s="238" t="s">
        <v>31</v>
      </c>
      <c r="C4" s="238"/>
      <c r="D4" s="239"/>
      <c r="E4" s="35"/>
      <c r="F4" s="36"/>
      <c r="G4" s="37" t="s">
        <v>104</v>
      </c>
      <c r="H4" s="38" t="s">
        <v>105</v>
      </c>
      <c r="I4" s="54" t="s">
        <v>33</v>
      </c>
      <c r="J4" s="283"/>
      <c r="K4" s="101"/>
      <c r="L4" s="102"/>
      <c r="M4" s="182"/>
      <c r="N4" s="102"/>
      <c r="O4" s="102"/>
      <c r="P4" s="102"/>
      <c r="Q4" s="102"/>
      <c r="R4" s="102"/>
      <c r="S4" s="102"/>
      <c r="T4" s="102"/>
    </row>
    <row r="5" spans="1:20" s="1" customFormat="1" ht="12" customHeight="1" x14ac:dyDescent="0.2">
      <c r="A5" s="33" t="s">
        <v>39</v>
      </c>
      <c r="B5" s="317">
        <f>'Year 1'!B5</f>
        <v>0</v>
      </c>
      <c r="C5" s="317"/>
      <c r="D5" s="318"/>
      <c r="E5" s="93">
        <f>'Year 3'!E5*1.05</f>
        <v>0</v>
      </c>
      <c r="F5" s="71">
        <f t="shared" ref="F5:F10" si="0">E5/9</f>
        <v>0</v>
      </c>
      <c r="G5" s="34"/>
      <c r="H5" s="78"/>
      <c r="I5" s="79"/>
      <c r="J5" s="60">
        <f t="shared" ref="J5:J10" si="1">(E5*H5)+(F5*I5)</f>
        <v>0</v>
      </c>
      <c r="K5" s="101"/>
      <c r="L5" s="102"/>
      <c r="M5" s="182"/>
      <c r="N5" s="102"/>
      <c r="O5" s="102"/>
      <c r="P5" s="102"/>
      <c r="Q5" s="102"/>
      <c r="R5" s="102"/>
      <c r="S5" s="102"/>
      <c r="T5" s="102"/>
    </row>
    <row r="6" spans="1:20" s="1" customFormat="1" ht="12" customHeight="1" x14ac:dyDescent="0.2">
      <c r="A6" s="11" t="s">
        <v>40</v>
      </c>
      <c r="B6" s="296">
        <f>'Year 1'!B6</f>
        <v>0</v>
      </c>
      <c r="C6" s="296"/>
      <c r="D6" s="305"/>
      <c r="E6" s="93">
        <f>'Year 3'!E6*1.05</f>
        <v>0</v>
      </c>
      <c r="F6" s="72">
        <f t="shared" si="0"/>
        <v>0</v>
      </c>
      <c r="G6" s="30"/>
      <c r="H6" s="80"/>
      <c r="I6" s="81"/>
      <c r="J6" s="60">
        <f t="shared" si="1"/>
        <v>0</v>
      </c>
      <c r="K6" s="101"/>
      <c r="L6" s="102"/>
      <c r="M6" s="182"/>
      <c r="N6" s="102"/>
      <c r="O6" s="102"/>
      <c r="P6" s="102"/>
      <c r="Q6" s="102"/>
      <c r="R6" s="102"/>
      <c r="S6" s="102"/>
      <c r="T6" s="102"/>
    </row>
    <row r="7" spans="1:20" s="1" customFormat="1" ht="12" customHeight="1" x14ac:dyDescent="0.2">
      <c r="A7" s="11" t="s">
        <v>19</v>
      </c>
      <c r="B7" s="296">
        <f>'Year 1'!B7</f>
        <v>0</v>
      </c>
      <c r="C7" s="296"/>
      <c r="D7" s="305"/>
      <c r="E7" s="93">
        <f>'Year 3'!E7*1.05</f>
        <v>0</v>
      </c>
      <c r="F7" s="72">
        <f t="shared" si="0"/>
        <v>0</v>
      </c>
      <c r="G7" s="30"/>
      <c r="H7" s="80"/>
      <c r="I7" s="81"/>
      <c r="J7" s="60">
        <f t="shared" si="1"/>
        <v>0</v>
      </c>
      <c r="K7" s="101"/>
      <c r="L7" s="102"/>
      <c r="M7" s="182"/>
      <c r="N7" s="102"/>
      <c r="O7" s="102"/>
      <c r="P7" s="102"/>
      <c r="Q7" s="102"/>
      <c r="R7" s="102"/>
      <c r="S7" s="102"/>
      <c r="T7" s="102"/>
    </row>
    <row r="8" spans="1:20" s="1" customFormat="1" ht="12" customHeight="1" x14ac:dyDescent="0.2">
      <c r="A8" s="11" t="s">
        <v>20</v>
      </c>
      <c r="B8" s="296">
        <f>'Year 1'!B8</f>
        <v>0</v>
      </c>
      <c r="C8" s="296"/>
      <c r="D8" s="305"/>
      <c r="E8" s="93">
        <f>'Year 3'!E8*1.05</f>
        <v>0</v>
      </c>
      <c r="F8" s="72">
        <f t="shared" si="0"/>
        <v>0</v>
      </c>
      <c r="G8" s="30"/>
      <c r="H8" s="80"/>
      <c r="I8" s="81"/>
      <c r="J8" s="60">
        <f t="shared" si="1"/>
        <v>0</v>
      </c>
      <c r="K8" s="101"/>
      <c r="L8" s="102"/>
      <c r="M8" s="182"/>
      <c r="N8" s="102"/>
      <c r="O8" s="102"/>
      <c r="P8" s="102"/>
      <c r="Q8" s="102"/>
      <c r="R8" s="102"/>
      <c r="S8" s="102"/>
      <c r="T8" s="102"/>
    </row>
    <row r="9" spans="1:20" s="1" customFormat="1" ht="12" customHeight="1" x14ac:dyDescent="0.2">
      <c r="A9" s="11" t="s">
        <v>21</v>
      </c>
      <c r="B9" s="314">
        <f>'Year 1'!B9</f>
        <v>0</v>
      </c>
      <c r="C9" s="314"/>
      <c r="D9" s="315"/>
      <c r="E9" s="93">
        <f>'Year 3'!E9*1.05</f>
        <v>0</v>
      </c>
      <c r="F9" s="72">
        <f t="shared" si="0"/>
        <v>0</v>
      </c>
      <c r="G9" s="30"/>
      <c r="H9" s="80"/>
      <c r="I9" s="81"/>
      <c r="J9" s="60">
        <f t="shared" si="1"/>
        <v>0</v>
      </c>
      <c r="K9" s="101"/>
      <c r="L9" s="102"/>
      <c r="M9" s="182"/>
      <c r="N9" s="102"/>
      <c r="O9" s="102"/>
      <c r="P9" s="102"/>
      <c r="Q9" s="102"/>
      <c r="R9" s="102"/>
      <c r="S9" s="102"/>
      <c r="T9" s="102"/>
    </row>
    <row r="10" spans="1:20" s="1" customFormat="1" ht="12" customHeight="1" x14ac:dyDescent="0.2">
      <c r="A10" s="11" t="s">
        <v>26</v>
      </c>
      <c r="B10" s="314">
        <f>'Year 1'!B10</f>
        <v>0</v>
      </c>
      <c r="C10" s="314"/>
      <c r="D10" s="315"/>
      <c r="E10" s="93">
        <f>'Year 3'!E10*1.05</f>
        <v>0</v>
      </c>
      <c r="F10" s="72">
        <f t="shared" si="0"/>
        <v>0</v>
      </c>
      <c r="G10" s="30"/>
      <c r="H10" s="80"/>
      <c r="I10" s="81"/>
      <c r="J10" s="60">
        <f t="shared" si="1"/>
        <v>0</v>
      </c>
      <c r="K10" s="101"/>
      <c r="L10" s="102"/>
      <c r="M10" s="182"/>
      <c r="N10" s="102"/>
      <c r="O10" s="102"/>
      <c r="P10" s="102"/>
      <c r="Q10" s="102"/>
      <c r="R10" s="102"/>
      <c r="S10" s="102"/>
      <c r="T10" s="102"/>
    </row>
    <row r="11" spans="1:20" s="1" customFormat="1" ht="12" customHeight="1" thickBot="1" x14ac:dyDescent="0.25">
      <c r="A11" s="16"/>
      <c r="B11" s="238" t="s">
        <v>30</v>
      </c>
      <c r="C11" s="238"/>
      <c r="D11" s="239"/>
      <c r="E11" s="94"/>
      <c r="F11" s="41"/>
      <c r="G11" s="35"/>
      <c r="H11" s="42"/>
      <c r="I11" s="56"/>
      <c r="J11" s="61"/>
      <c r="K11" s="101"/>
      <c r="L11" s="102"/>
      <c r="M11" s="182"/>
      <c r="N11" s="102"/>
      <c r="O11" s="102"/>
      <c r="P11" s="102"/>
      <c r="Q11" s="102"/>
      <c r="R11" s="102"/>
      <c r="S11" s="102"/>
      <c r="T11" s="102"/>
    </row>
    <row r="12" spans="1:20" s="1" customFormat="1" ht="12" customHeight="1" x14ac:dyDescent="0.2">
      <c r="A12" s="33" t="s">
        <v>17</v>
      </c>
      <c r="B12" s="284">
        <f>'Year 1'!B12</f>
        <v>0</v>
      </c>
      <c r="C12" s="284"/>
      <c r="D12" s="297"/>
      <c r="E12" s="93">
        <f>'Year 3'!E12*1.05</f>
        <v>0</v>
      </c>
      <c r="F12" s="71">
        <f>E12/12</f>
        <v>0</v>
      </c>
      <c r="G12" s="82"/>
      <c r="H12" s="39"/>
      <c r="I12" s="57"/>
      <c r="J12" s="62">
        <f>E12*G12+(E12*H12)+(F12*I12)</f>
        <v>0</v>
      </c>
      <c r="K12" s="101"/>
      <c r="L12" s="102"/>
      <c r="M12" s="182"/>
      <c r="N12" s="102"/>
      <c r="O12" s="102"/>
      <c r="P12" s="102"/>
      <c r="Q12" s="102"/>
      <c r="R12" s="102"/>
      <c r="S12" s="102"/>
      <c r="T12" s="102"/>
    </row>
    <row r="13" spans="1:20" s="1" customFormat="1" ht="12" customHeight="1" x14ac:dyDescent="0.2">
      <c r="A13" s="11" t="s">
        <v>18</v>
      </c>
      <c r="B13" s="296">
        <f>'Year 1'!B13</f>
        <v>0</v>
      </c>
      <c r="C13" s="296"/>
      <c r="D13" s="305"/>
      <c r="E13" s="93">
        <f>'Year 3'!E13*1.05</f>
        <v>0</v>
      </c>
      <c r="F13" s="72">
        <f>E13/12</f>
        <v>0</v>
      </c>
      <c r="G13" s="83"/>
      <c r="H13" s="31"/>
      <c r="I13" s="58"/>
      <c r="J13" s="62">
        <f>E13*G13+(E13*H13)+(F13*I13)</f>
        <v>0</v>
      </c>
      <c r="K13" s="101"/>
      <c r="L13" s="102"/>
      <c r="M13" s="182"/>
      <c r="N13" s="102"/>
      <c r="O13" s="102"/>
      <c r="P13" s="102"/>
      <c r="Q13" s="102"/>
      <c r="R13" s="102"/>
      <c r="S13" s="102"/>
      <c r="T13" s="102"/>
    </row>
    <row r="14" spans="1:20" s="1" customFormat="1" ht="12" customHeight="1" x14ac:dyDescent="0.2">
      <c r="A14" s="11" t="s">
        <v>32</v>
      </c>
      <c r="B14" s="296">
        <f>'Year 1'!B14</f>
        <v>0</v>
      </c>
      <c r="C14" s="296"/>
      <c r="D14" s="305"/>
      <c r="E14" s="93">
        <f>'Year 3'!E14*1.05</f>
        <v>0</v>
      </c>
      <c r="F14" s="72">
        <f>E14/12</f>
        <v>0</v>
      </c>
      <c r="G14" s="83"/>
      <c r="H14" s="31"/>
      <c r="I14" s="58"/>
      <c r="J14" s="62">
        <f>E14*G14+(E14*H14)+(F14*I14)</f>
        <v>0</v>
      </c>
      <c r="K14" s="101"/>
      <c r="L14" s="102"/>
      <c r="M14" s="182"/>
      <c r="N14" s="102"/>
      <c r="O14" s="102"/>
      <c r="P14" s="102"/>
      <c r="Q14" s="102"/>
      <c r="R14" s="102"/>
      <c r="S14" s="102"/>
      <c r="T14" s="102"/>
    </row>
    <row r="15" spans="1:20" s="1" customFormat="1" ht="12" customHeight="1" thickBot="1" x14ac:dyDescent="0.25">
      <c r="A15" s="20" t="s">
        <v>20</v>
      </c>
      <c r="B15" s="306">
        <f>'Year 1'!B15</f>
        <v>0</v>
      </c>
      <c r="C15" s="306"/>
      <c r="D15" s="307"/>
      <c r="E15" s="93">
        <f>'Year 3'!E15*1.05</f>
        <v>0</v>
      </c>
      <c r="F15" s="120">
        <f>E15/12</f>
        <v>0</v>
      </c>
      <c r="G15" s="121"/>
      <c r="H15" s="122"/>
      <c r="I15" s="123"/>
      <c r="J15" s="124">
        <f>E15*G15+(E15*H15)+(F15*I15)</f>
        <v>0</v>
      </c>
      <c r="K15" s="101"/>
      <c r="L15" s="102"/>
      <c r="M15" s="182"/>
      <c r="N15" s="102"/>
      <c r="O15" s="102"/>
      <c r="P15" s="102"/>
      <c r="Q15" s="102"/>
      <c r="R15" s="102"/>
      <c r="S15" s="102"/>
      <c r="T15" s="102"/>
    </row>
    <row r="16" spans="1:20" s="1" customFormat="1" ht="12" customHeight="1" thickBot="1" x14ac:dyDescent="0.25">
      <c r="A16" s="246" t="s">
        <v>16</v>
      </c>
      <c r="B16" s="247"/>
      <c r="C16" s="247"/>
      <c r="D16" s="247"/>
      <c r="E16" s="247"/>
      <c r="F16" s="247"/>
      <c r="G16" s="247"/>
      <c r="H16" s="247"/>
      <c r="I16" s="247"/>
      <c r="J16" s="134">
        <f>SUM(J5:J15)</f>
        <v>0</v>
      </c>
      <c r="K16" s="101"/>
      <c r="L16" s="102"/>
      <c r="M16" s="182"/>
      <c r="N16" s="102"/>
      <c r="O16" s="102"/>
      <c r="P16" s="102"/>
      <c r="Q16" s="102"/>
      <c r="R16" s="102"/>
      <c r="S16" s="102"/>
      <c r="T16" s="102"/>
    </row>
    <row r="17" spans="1:20" ht="21.75" customHeight="1" thickBot="1" x14ac:dyDescent="0.25">
      <c r="A17" s="262" t="s">
        <v>55</v>
      </c>
      <c r="B17" s="284"/>
      <c r="C17" s="284"/>
      <c r="D17" s="208"/>
      <c r="E17" s="69"/>
      <c r="F17" s="70"/>
      <c r="G17" s="50" t="s">
        <v>34</v>
      </c>
      <c r="H17" s="44" t="s">
        <v>35</v>
      </c>
      <c r="I17" s="59" t="s">
        <v>33</v>
      </c>
      <c r="J17" s="21"/>
      <c r="K17" s="103"/>
    </row>
    <row r="18" spans="1:20" ht="12" customHeight="1" x14ac:dyDescent="0.2">
      <c r="A18" s="12" t="s">
        <v>6</v>
      </c>
      <c r="B18" s="84"/>
      <c r="C18" s="5" t="s">
        <v>82</v>
      </c>
      <c r="D18" s="210"/>
      <c r="E18" s="214"/>
      <c r="F18" s="43">
        <f t="shared" ref="F18:F20" si="2">E18/12</f>
        <v>0</v>
      </c>
      <c r="G18" s="85"/>
      <c r="H18" s="215"/>
      <c r="I18" s="215"/>
      <c r="J18" s="74">
        <f>SUM(B18*F18*G18)</f>
        <v>0</v>
      </c>
      <c r="K18" s="103"/>
    </row>
    <row r="19" spans="1:20" ht="12" customHeight="1" x14ac:dyDescent="0.2">
      <c r="A19" s="12" t="s">
        <v>6</v>
      </c>
      <c r="B19" s="84"/>
      <c r="C19" s="5" t="s">
        <v>83</v>
      </c>
      <c r="D19" s="210"/>
      <c r="E19" s="93">
        <f>'Year 3'!E19*1.05</f>
        <v>0</v>
      </c>
      <c r="F19" s="43">
        <f t="shared" si="2"/>
        <v>0</v>
      </c>
      <c r="G19" s="85"/>
      <c r="H19" s="215"/>
      <c r="I19" s="215"/>
      <c r="J19" s="74">
        <f t="shared" ref="J19" si="3">SUM(B19*F19*G19)</f>
        <v>0</v>
      </c>
      <c r="K19" s="103"/>
    </row>
    <row r="20" spans="1:20" ht="12" customHeight="1" x14ac:dyDescent="0.2">
      <c r="A20" s="12" t="s">
        <v>6</v>
      </c>
      <c r="B20" s="84"/>
      <c r="C20" s="5" t="s">
        <v>3</v>
      </c>
      <c r="D20" s="210"/>
      <c r="E20" s="93">
        <f>'Year 3'!E20*1.05</f>
        <v>0</v>
      </c>
      <c r="F20" s="43">
        <f t="shared" si="2"/>
        <v>0</v>
      </c>
      <c r="G20" s="85"/>
      <c r="H20" s="215"/>
      <c r="I20" s="215"/>
      <c r="J20" s="74">
        <f>SUM(B20*F20*G20)</f>
        <v>0</v>
      </c>
      <c r="K20" s="103"/>
    </row>
    <row r="21" spans="1:20" s="1" customFormat="1" ht="12" customHeight="1" x14ac:dyDescent="0.2">
      <c r="A21" s="12" t="s">
        <v>6</v>
      </c>
      <c r="B21" s="84"/>
      <c r="C21" s="5" t="s">
        <v>84</v>
      </c>
      <c r="D21" s="5"/>
      <c r="E21" s="30"/>
      <c r="F21" s="216">
        <f>20000/10</f>
        <v>2000</v>
      </c>
      <c r="G21" s="215"/>
      <c r="H21" s="217">
        <v>10</v>
      </c>
      <c r="I21" s="217">
        <v>2</v>
      </c>
      <c r="J21" s="74">
        <f t="shared" ref="J21:J22" si="4">SUM(B21*F21*G21)+(B21*F21*H21)+(B21*F21*I21)</f>
        <v>0</v>
      </c>
      <c r="K21" s="101"/>
      <c r="L21" s="106"/>
      <c r="M21" s="182"/>
      <c r="N21" s="102"/>
      <c r="O21" s="102"/>
      <c r="P21" s="102"/>
      <c r="Q21" s="102"/>
      <c r="R21" s="102"/>
      <c r="S21" s="102"/>
      <c r="T21" s="102"/>
    </row>
    <row r="22" spans="1:20" s="1" customFormat="1" ht="12" customHeight="1" x14ac:dyDescent="0.2">
      <c r="A22" s="12" t="s">
        <v>6</v>
      </c>
      <c r="B22" s="84"/>
      <c r="C22" s="5" t="s">
        <v>85</v>
      </c>
      <c r="D22" s="5"/>
      <c r="E22" s="30"/>
      <c r="F22" s="216">
        <f>11500/10</f>
        <v>1150</v>
      </c>
      <c r="G22" s="215"/>
      <c r="H22" s="217">
        <v>10</v>
      </c>
      <c r="I22" s="217">
        <v>2</v>
      </c>
      <c r="J22" s="74">
        <f t="shared" si="4"/>
        <v>0</v>
      </c>
      <c r="K22" s="101"/>
      <c r="L22" s="106"/>
      <c r="M22" s="182"/>
      <c r="N22" s="102"/>
      <c r="O22" s="102"/>
      <c r="P22" s="102"/>
      <c r="Q22" s="102"/>
      <c r="R22" s="102"/>
      <c r="S22" s="102"/>
      <c r="T22" s="102"/>
    </row>
    <row r="23" spans="1:20" s="1" customFormat="1" ht="12" customHeight="1" x14ac:dyDescent="0.2">
      <c r="A23" s="12" t="s">
        <v>6</v>
      </c>
      <c r="B23" s="84"/>
      <c r="C23" s="5" t="s">
        <v>86</v>
      </c>
      <c r="D23" s="5"/>
      <c r="E23" s="194" t="s">
        <v>100</v>
      </c>
      <c r="F23" s="216">
        <v>15</v>
      </c>
      <c r="G23" s="218" t="s">
        <v>101</v>
      </c>
      <c r="H23" s="86"/>
      <c r="I23" s="81"/>
      <c r="J23" s="74">
        <f>B23*(F23*H23*I23)</f>
        <v>0</v>
      </c>
      <c r="K23" s="101"/>
      <c r="L23" s="102"/>
      <c r="M23" s="182"/>
      <c r="N23" s="102"/>
      <c r="O23" s="102"/>
      <c r="P23" s="102"/>
      <c r="Q23" s="102"/>
      <c r="R23" s="102"/>
      <c r="S23" s="102"/>
      <c r="T23" s="102"/>
    </row>
    <row r="24" spans="1:20" s="1" customFormat="1" ht="12" customHeight="1" x14ac:dyDescent="0.2">
      <c r="A24" s="12" t="s">
        <v>6</v>
      </c>
      <c r="B24" s="84"/>
      <c r="C24" s="5" t="s">
        <v>99</v>
      </c>
      <c r="D24" s="5"/>
      <c r="E24" s="194" t="s">
        <v>100</v>
      </c>
      <c r="F24" s="216">
        <v>10</v>
      </c>
      <c r="G24" s="218" t="s">
        <v>101</v>
      </c>
      <c r="H24" s="86"/>
      <c r="I24" s="81"/>
      <c r="J24" s="74">
        <f>B24*(F24*H24*I24)</f>
        <v>0</v>
      </c>
      <c r="K24" s="101"/>
      <c r="L24" s="102"/>
      <c r="M24" s="182"/>
      <c r="N24" s="102"/>
      <c r="O24" s="102"/>
      <c r="P24" s="102"/>
      <c r="Q24" s="102"/>
      <c r="R24" s="102"/>
      <c r="S24" s="102"/>
      <c r="T24" s="102"/>
    </row>
    <row r="25" spans="1:20" s="1" customFormat="1" ht="12" customHeight="1" x14ac:dyDescent="0.2">
      <c r="A25" s="12" t="s">
        <v>6</v>
      </c>
      <c r="B25" s="84"/>
      <c r="C25" s="5" t="s">
        <v>96</v>
      </c>
      <c r="D25" s="5"/>
      <c r="E25" s="93">
        <f>'Year 3'!E25*1.05</f>
        <v>0</v>
      </c>
      <c r="F25" s="43">
        <f t="shared" ref="F25" si="5">E25/12</f>
        <v>0</v>
      </c>
      <c r="G25" s="85"/>
      <c r="H25" s="215"/>
      <c r="I25" s="215"/>
      <c r="J25" s="74">
        <f>SUM(B25*F25*G25)</f>
        <v>0</v>
      </c>
      <c r="K25" s="101"/>
      <c r="L25" s="102"/>
      <c r="M25" s="182"/>
      <c r="N25" s="102"/>
      <c r="O25" s="102"/>
      <c r="P25" s="102"/>
      <c r="Q25" s="102"/>
      <c r="R25" s="102"/>
      <c r="S25" s="102"/>
      <c r="T25" s="102"/>
    </row>
    <row r="26" spans="1:20" s="1" customFormat="1" ht="12" customHeight="1" thickBot="1" x14ac:dyDescent="0.25">
      <c r="A26" s="125" t="s">
        <v>6</v>
      </c>
      <c r="B26" s="126"/>
      <c r="C26" s="127" t="s">
        <v>47</v>
      </c>
      <c r="D26" s="127"/>
      <c r="E26" s="128"/>
      <c r="F26" s="138"/>
      <c r="G26" s="130"/>
      <c r="H26" s="131"/>
      <c r="I26" s="132"/>
      <c r="J26" s="133">
        <f>SUM(B26*F26*G26)+(B26*F26*H26)+(B26*F26*I26)</f>
        <v>0</v>
      </c>
      <c r="K26" s="101"/>
      <c r="L26" s="102"/>
      <c r="M26" s="182"/>
      <c r="N26" s="102"/>
      <c r="O26" s="102"/>
      <c r="P26" s="102"/>
      <c r="Q26" s="102"/>
      <c r="R26" s="102"/>
      <c r="S26" s="102"/>
      <c r="T26" s="102"/>
    </row>
    <row r="27" spans="1:20" s="1" customFormat="1" ht="12" customHeight="1" thickBot="1" x14ac:dyDescent="0.25">
      <c r="A27" s="246" t="s">
        <v>74</v>
      </c>
      <c r="B27" s="247"/>
      <c r="C27" s="247"/>
      <c r="D27" s="206"/>
      <c r="E27" s="156"/>
      <c r="F27" s="156"/>
      <c r="G27" s="156"/>
      <c r="H27" s="156"/>
      <c r="I27" s="156"/>
      <c r="J27" s="157">
        <f>SUM(J18:J26)</f>
        <v>0</v>
      </c>
      <c r="K27" s="101"/>
      <c r="L27" s="102"/>
      <c r="M27" s="182"/>
      <c r="N27" s="102"/>
      <c r="O27" s="102"/>
      <c r="P27" s="102"/>
      <c r="Q27" s="102"/>
      <c r="R27" s="102"/>
      <c r="S27" s="102"/>
      <c r="T27" s="102"/>
    </row>
    <row r="28" spans="1:20" s="1" customFormat="1" ht="12" customHeight="1" thickBot="1" x14ac:dyDescent="0.25">
      <c r="A28" s="257" t="s">
        <v>93</v>
      </c>
      <c r="B28" s="258"/>
      <c r="C28" s="258"/>
      <c r="D28" s="207"/>
      <c r="E28" s="204"/>
      <c r="F28" s="204"/>
      <c r="G28" s="204"/>
      <c r="H28" s="204"/>
      <c r="I28" s="204"/>
      <c r="J28" s="158">
        <f>J27+J16</f>
        <v>0</v>
      </c>
      <c r="K28" s="101"/>
      <c r="L28" s="102"/>
      <c r="M28" s="182"/>
      <c r="N28" s="102"/>
      <c r="O28" s="102"/>
      <c r="P28" s="102"/>
      <c r="Q28" s="102"/>
      <c r="R28" s="102"/>
      <c r="S28" s="102"/>
      <c r="T28" s="102"/>
    </row>
    <row r="29" spans="1:20" ht="12" customHeight="1" thickBot="1" x14ac:dyDescent="0.25">
      <c r="A29" s="288">
        <f>'Year 3'!A29+0.5%</f>
        <v>0.40799999999999997</v>
      </c>
      <c r="B29" s="289"/>
      <c r="C29" s="197" t="s">
        <v>97</v>
      </c>
      <c r="D29" s="197"/>
      <c r="E29" s="198"/>
      <c r="F29" s="198"/>
      <c r="G29" s="198"/>
      <c r="H29" s="198"/>
      <c r="I29" s="199"/>
      <c r="J29" s="200">
        <f>(((J16+J18+J19+J20+J25)*A29))</f>
        <v>0</v>
      </c>
      <c r="K29" s="103"/>
    </row>
    <row r="30" spans="1:20" ht="12" customHeight="1" thickBot="1" x14ac:dyDescent="0.25">
      <c r="A30" s="257" t="s">
        <v>75</v>
      </c>
      <c r="B30" s="258"/>
      <c r="C30" s="258"/>
      <c r="D30" s="207"/>
      <c r="E30" s="161"/>
      <c r="F30" s="161"/>
      <c r="G30" s="161"/>
      <c r="H30" s="161"/>
      <c r="I30" s="161"/>
      <c r="J30" s="158">
        <f>J29+J28</f>
        <v>0</v>
      </c>
      <c r="K30" s="103"/>
    </row>
    <row r="31" spans="1:20" s="3" customFormat="1" ht="12" customHeight="1" x14ac:dyDescent="0.2">
      <c r="A31" s="290" t="s">
        <v>90</v>
      </c>
      <c r="B31" s="291"/>
      <c r="C31" s="291"/>
      <c r="D31" s="291"/>
      <c r="E31" s="291"/>
      <c r="F31" s="291"/>
      <c r="G31" s="291"/>
      <c r="H31" s="291"/>
      <c r="I31" s="292"/>
      <c r="J31" s="189"/>
      <c r="K31" s="99"/>
      <c r="L31" s="100"/>
      <c r="M31" s="181"/>
      <c r="N31" s="100"/>
      <c r="O31" s="100"/>
      <c r="P31" s="100"/>
      <c r="Q31" s="100"/>
      <c r="R31" s="100"/>
      <c r="S31" s="100"/>
      <c r="T31" s="100"/>
    </row>
    <row r="32" spans="1:20" ht="12" customHeight="1" x14ac:dyDescent="0.2">
      <c r="A32" s="13"/>
      <c r="B32" s="5" t="s">
        <v>76</v>
      </c>
      <c r="C32" s="162"/>
      <c r="D32" s="162"/>
      <c r="E32" s="28"/>
      <c r="F32" s="190"/>
      <c r="G32" s="190"/>
      <c r="H32" s="190"/>
      <c r="I32" s="191"/>
      <c r="J32" s="89"/>
      <c r="K32" s="103"/>
    </row>
    <row r="33" spans="1:20" ht="12" customHeight="1" x14ac:dyDescent="0.2">
      <c r="A33" s="13"/>
      <c r="B33" s="5" t="s">
        <v>77</v>
      </c>
      <c r="C33" s="162"/>
      <c r="D33" s="162"/>
      <c r="E33" s="28"/>
      <c r="F33" s="190"/>
      <c r="G33" s="190"/>
      <c r="H33" s="190"/>
      <c r="I33" s="191"/>
      <c r="J33" s="89"/>
      <c r="K33" s="103"/>
    </row>
    <row r="34" spans="1:20" ht="12" customHeight="1" thickBot="1" x14ac:dyDescent="0.25">
      <c r="A34" s="13"/>
      <c r="B34" s="5" t="s">
        <v>78</v>
      </c>
      <c r="C34" s="162"/>
      <c r="D34" s="162"/>
      <c r="E34" s="28"/>
      <c r="F34" s="190"/>
      <c r="G34" s="190"/>
      <c r="H34" s="190"/>
      <c r="I34" s="191"/>
      <c r="J34" s="89"/>
      <c r="K34" s="103"/>
    </row>
    <row r="35" spans="1:20" s="1" customFormat="1" ht="12" customHeight="1" thickBot="1" x14ac:dyDescent="0.25">
      <c r="A35" s="285" t="s">
        <v>0</v>
      </c>
      <c r="B35" s="286"/>
      <c r="C35" s="286"/>
      <c r="D35" s="286"/>
      <c r="E35" s="286"/>
      <c r="F35" s="286"/>
      <c r="G35" s="286"/>
      <c r="H35" s="286"/>
      <c r="I35" s="287"/>
      <c r="J35" s="192">
        <f>SUM(J32:J34)</f>
        <v>0</v>
      </c>
      <c r="K35" s="101"/>
      <c r="L35" s="102"/>
      <c r="M35" s="182"/>
      <c r="N35" s="102"/>
      <c r="O35" s="102"/>
      <c r="P35" s="102"/>
      <c r="Q35" s="102"/>
      <c r="R35" s="102"/>
      <c r="S35" s="102"/>
      <c r="T35" s="102"/>
    </row>
    <row r="36" spans="1:20" ht="12" customHeight="1" x14ac:dyDescent="0.2">
      <c r="A36" s="262" t="s">
        <v>109</v>
      </c>
      <c r="B36" s="284"/>
      <c r="C36" s="284"/>
      <c r="D36" s="284"/>
      <c r="E36" s="284"/>
      <c r="F36" s="284"/>
      <c r="G36" s="284"/>
      <c r="H36" s="284"/>
      <c r="I36" s="284"/>
      <c r="J36" s="23"/>
      <c r="K36" s="103"/>
    </row>
    <row r="37" spans="1:20" s="1" customFormat="1" ht="12" customHeight="1" x14ac:dyDescent="0.2">
      <c r="A37" s="13"/>
      <c r="B37" s="261" t="s">
        <v>60</v>
      </c>
      <c r="C37" s="261"/>
      <c r="D37" s="261"/>
      <c r="E37" s="261"/>
      <c r="F37" s="261"/>
      <c r="G37" s="261"/>
      <c r="H37" s="261"/>
      <c r="I37" s="261"/>
      <c r="J37" s="87"/>
      <c r="K37" s="105"/>
      <c r="L37" s="102"/>
      <c r="M37" s="182"/>
      <c r="N37" s="111"/>
      <c r="O37" s="102"/>
      <c r="P37" s="102"/>
      <c r="Q37" s="102"/>
      <c r="R37" s="102"/>
      <c r="S37" s="102"/>
      <c r="T37" s="102"/>
    </row>
    <row r="38" spans="1:20" s="1" customFormat="1" ht="12" customHeight="1" thickBot="1" x14ac:dyDescent="0.25">
      <c r="A38" s="17"/>
      <c r="B38" s="270" t="s">
        <v>61</v>
      </c>
      <c r="C38" s="270"/>
      <c r="D38" s="270"/>
      <c r="E38" s="270"/>
      <c r="F38" s="270"/>
      <c r="G38" s="270"/>
      <c r="H38" s="270"/>
      <c r="I38" s="270"/>
      <c r="J38" s="88"/>
      <c r="K38" s="101"/>
      <c r="L38" s="102"/>
      <c r="M38" s="182"/>
      <c r="N38" s="111"/>
      <c r="O38" s="102"/>
      <c r="P38" s="102"/>
      <c r="Q38" s="102"/>
      <c r="R38" s="102"/>
      <c r="S38" s="102"/>
      <c r="T38" s="102"/>
    </row>
    <row r="39" spans="1:20" s="1" customFormat="1" ht="12" customHeight="1" thickBot="1" x14ac:dyDescent="0.25">
      <c r="A39" s="254" t="s">
        <v>68</v>
      </c>
      <c r="B39" s="255"/>
      <c r="C39" s="255"/>
      <c r="D39" s="255"/>
      <c r="E39" s="255"/>
      <c r="F39" s="255"/>
      <c r="G39" s="255"/>
      <c r="H39" s="255"/>
      <c r="I39" s="256"/>
      <c r="J39" s="173">
        <f>SUM(J37:J38)</f>
        <v>0</v>
      </c>
      <c r="K39" s="101"/>
      <c r="L39" s="102"/>
      <c r="M39" s="182"/>
      <c r="N39" s="102"/>
      <c r="O39" s="102"/>
      <c r="P39" s="102"/>
      <c r="Q39" s="102"/>
      <c r="R39" s="102"/>
      <c r="S39" s="102"/>
      <c r="T39" s="102"/>
    </row>
    <row r="40" spans="1:20" ht="12" customHeight="1" x14ac:dyDescent="0.2">
      <c r="A40" s="251" t="s">
        <v>7</v>
      </c>
      <c r="B40" s="252"/>
      <c r="C40" s="252"/>
      <c r="D40" s="252"/>
      <c r="E40" s="252"/>
      <c r="F40" s="252"/>
      <c r="G40" s="252"/>
      <c r="H40" s="252"/>
      <c r="I40" s="252"/>
      <c r="J40" s="115"/>
      <c r="K40" s="103"/>
      <c r="N40" s="112"/>
    </row>
    <row r="41" spans="1:20" ht="12" customHeight="1" x14ac:dyDescent="0.2">
      <c r="A41" s="15"/>
      <c r="B41" s="5" t="s">
        <v>95</v>
      </c>
      <c r="C41" s="5"/>
      <c r="D41" s="5"/>
      <c r="E41" s="170">
        <v>0</v>
      </c>
      <c r="F41" s="5" t="s">
        <v>70</v>
      </c>
      <c r="G41" s="162">
        <v>0</v>
      </c>
      <c r="H41" s="162" t="s">
        <v>71</v>
      </c>
      <c r="I41" s="5"/>
      <c r="J41" s="114">
        <f>E41*G41</f>
        <v>0</v>
      </c>
      <c r="K41" s="103"/>
    </row>
    <row r="42" spans="1:20" ht="12" customHeight="1" x14ac:dyDescent="0.2">
      <c r="A42" s="14"/>
      <c r="B42" s="271" t="s">
        <v>8</v>
      </c>
      <c r="C42" s="271"/>
      <c r="D42" s="271"/>
      <c r="E42" s="271"/>
      <c r="F42" s="271"/>
      <c r="G42" s="271"/>
      <c r="H42" s="271"/>
      <c r="I42" s="300"/>
      <c r="J42" s="171"/>
      <c r="K42" s="103"/>
    </row>
    <row r="43" spans="1:20" ht="12" customHeight="1" x14ac:dyDescent="0.2">
      <c r="A43" s="15"/>
      <c r="B43" s="261" t="s">
        <v>9</v>
      </c>
      <c r="C43" s="261"/>
      <c r="D43" s="261"/>
      <c r="E43" s="261"/>
      <c r="F43" s="261"/>
      <c r="G43" s="261"/>
      <c r="H43" s="261"/>
      <c r="I43" s="298"/>
      <c r="J43" s="171"/>
      <c r="K43" s="103"/>
      <c r="N43" s="112"/>
    </row>
    <row r="44" spans="1:20" ht="12" customHeight="1" thickBot="1" x14ac:dyDescent="0.25">
      <c r="A44" s="20"/>
      <c r="B44" s="253" t="s">
        <v>10</v>
      </c>
      <c r="C44" s="253"/>
      <c r="D44" s="253"/>
      <c r="E44" s="253"/>
      <c r="F44" s="253"/>
      <c r="G44" s="253"/>
      <c r="H44" s="253"/>
      <c r="I44" s="299"/>
      <c r="J44" s="172"/>
      <c r="K44" s="103"/>
    </row>
    <row r="45" spans="1:20" ht="12" customHeight="1" thickBot="1" x14ac:dyDescent="0.25">
      <c r="A45" s="301" t="s">
        <v>25</v>
      </c>
      <c r="B45" s="302"/>
      <c r="C45" s="302"/>
      <c r="D45" s="302"/>
      <c r="E45" s="302"/>
      <c r="F45" s="302"/>
      <c r="G45" s="302"/>
      <c r="H45" s="302"/>
      <c r="I45" s="303"/>
      <c r="J45" s="174">
        <f>SUM(J41:J44)</f>
        <v>0</v>
      </c>
      <c r="K45" s="103"/>
    </row>
    <row r="46" spans="1:20" ht="12" customHeight="1" x14ac:dyDescent="0.2">
      <c r="A46" s="251" t="s">
        <v>28</v>
      </c>
      <c r="B46" s="252"/>
      <c r="C46" s="252"/>
      <c r="D46" s="252"/>
      <c r="E46" s="252"/>
      <c r="F46" s="252"/>
      <c r="G46" s="252"/>
      <c r="H46" s="252"/>
      <c r="I46" s="252"/>
      <c r="J46" s="23"/>
      <c r="K46" s="103"/>
    </row>
    <row r="47" spans="1:20" ht="12" customHeight="1" x14ac:dyDescent="0.2">
      <c r="A47" s="13"/>
      <c r="B47" s="5" t="s">
        <v>76</v>
      </c>
      <c r="C47" s="5">
        <f>'Year 3'!C47</f>
        <v>0</v>
      </c>
      <c r="D47" s="213" t="s">
        <v>94</v>
      </c>
      <c r="E47" s="296">
        <f>'Year 3'!E47</f>
        <v>0</v>
      </c>
      <c r="F47" s="296"/>
      <c r="G47" s="213" t="s">
        <v>81</v>
      </c>
      <c r="H47" s="265"/>
      <c r="I47" s="266"/>
      <c r="J47" s="163">
        <f>IF(H47+'Year 3'!J47+'Year 2'!J47+'Year 1'!J47&gt;=25000,25000-('Year 3'!J47+'Year 2'!J47+'Year 1'!J47),H47)</f>
        <v>0</v>
      </c>
      <c r="K47" s="103"/>
    </row>
    <row r="48" spans="1:20" ht="12" customHeight="1" x14ac:dyDescent="0.2">
      <c r="A48" s="13"/>
      <c r="B48" s="5" t="s">
        <v>77</v>
      </c>
      <c r="C48" s="5">
        <f>'Year 3'!C48</f>
        <v>0</v>
      </c>
      <c r="D48" s="213" t="s">
        <v>94</v>
      </c>
      <c r="E48" s="296">
        <f>'Year 3'!E48</f>
        <v>0</v>
      </c>
      <c r="F48" s="296"/>
      <c r="G48" s="213" t="s">
        <v>81</v>
      </c>
      <c r="H48" s="265"/>
      <c r="I48" s="266"/>
      <c r="J48" s="163">
        <f>IF(H48+'Year 3'!J48+'Year 2'!J48+'Year 1'!J48&gt;=25000,25000-('Year 3'!J48+'Year 2'!J48+'Year 1'!J48),H48)</f>
        <v>0</v>
      </c>
      <c r="K48" s="103"/>
    </row>
    <row r="49" spans="1:20" ht="12" customHeight="1" x14ac:dyDescent="0.2">
      <c r="A49" s="13"/>
      <c r="B49" s="5" t="s">
        <v>78</v>
      </c>
      <c r="C49" s="5">
        <f>'Year 3'!C49</f>
        <v>0</v>
      </c>
      <c r="D49" s="213" t="s">
        <v>94</v>
      </c>
      <c r="E49" s="296">
        <f>'Year 3'!E49</f>
        <v>0</v>
      </c>
      <c r="F49" s="296"/>
      <c r="G49" s="213" t="s">
        <v>81</v>
      </c>
      <c r="H49" s="265"/>
      <c r="I49" s="266"/>
      <c r="J49" s="163">
        <f>IF(H49+'Year 3'!J49+'Year 2'!J49+'Year 1'!J49&gt;=25000,25000-('Year 3'!J49+'Year 2'!J49+'Year 1'!J49),H49)</f>
        <v>0</v>
      </c>
      <c r="K49" s="103"/>
    </row>
    <row r="50" spans="1:20" ht="12" customHeight="1" x14ac:dyDescent="0.2">
      <c r="A50" s="13"/>
      <c r="B50" s="5" t="s">
        <v>79</v>
      </c>
      <c r="C50" s="5">
        <f>'Year 3'!C50</f>
        <v>0</v>
      </c>
      <c r="D50" s="213" t="s">
        <v>94</v>
      </c>
      <c r="E50" s="296">
        <f>'Year 3'!E50</f>
        <v>0</v>
      </c>
      <c r="F50" s="296"/>
      <c r="G50" s="213" t="s">
        <v>81</v>
      </c>
      <c r="H50" s="265"/>
      <c r="I50" s="266"/>
      <c r="J50" s="163">
        <f>IF(H50+'Year 3'!J50+'Year 2'!J50+'Year 1'!J50&gt;=25000,25000-('Year 3'!J50+'Year 2'!J50+'Year 1'!J50),H50)</f>
        <v>0</v>
      </c>
      <c r="K50" s="103"/>
    </row>
    <row r="51" spans="1:20" ht="12" customHeight="1" x14ac:dyDescent="0.2">
      <c r="A51" s="13"/>
      <c r="B51" s="5" t="s">
        <v>80</v>
      </c>
      <c r="C51" s="5">
        <f>'Year 3'!C51</f>
        <v>0</v>
      </c>
      <c r="D51" s="213" t="s">
        <v>94</v>
      </c>
      <c r="E51" s="296">
        <f>'Year 3'!E51</f>
        <v>0</v>
      </c>
      <c r="F51" s="296"/>
      <c r="G51" s="213" t="s">
        <v>81</v>
      </c>
      <c r="H51" s="265"/>
      <c r="I51" s="266"/>
      <c r="J51" s="163">
        <f>IF(H51+'Year 3'!J51+'Year 2'!J51+'Year 1'!J51&gt;=25000,25000-('Year 3'!J51+'Year 2'!J51+'Year 1'!J51),H51)</f>
        <v>0</v>
      </c>
      <c r="K51" s="103"/>
    </row>
    <row r="52" spans="1:20" ht="12" customHeight="1" thickBot="1" x14ac:dyDescent="0.25">
      <c r="A52" s="116"/>
      <c r="B52" s="117" t="s">
        <v>36</v>
      </c>
      <c r="C52" s="118"/>
      <c r="D52" s="118"/>
      <c r="E52" s="119"/>
      <c r="F52" s="119"/>
      <c r="G52" s="119"/>
      <c r="H52" s="119"/>
      <c r="I52" s="119"/>
      <c r="J52" s="175">
        <f>SUM(H47:H51)-SUM(J47:J51)</f>
        <v>0</v>
      </c>
      <c r="K52" s="103"/>
    </row>
    <row r="53" spans="1:20" ht="12" customHeight="1" thickBot="1" x14ac:dyDescent="0.25">
      <c r="A53" s="257" t="s">
        <v>27</v>
      </c>
      <c r="B53" s="258"/>
      <c r="C53" s="249"/>
      <c r="D53" s="207"/>
      <c r="E53" s="160"/>
      <c r="F53" s="160"/>
      <c r="G53" s="160"/>
      <c r="H53" s="160"/>
      <c r="I53" s="160"/>
      <c r="J53" s="158">
        <f>SUM(J47:J52)</f>
        <v>0</v>
      </c>
      <c r="K53" s="103"/>
    </row>
    <row r="54" spans="1:20" s="3" customFormat="1" ht="12" customHeight="1" x14ac:dyDescent="0.2">
      <c r="A54" s="262" t="s">
        <v>65</v>
      </c>
      <c r="B54" s="263"/>
      <c r="C54" s="263"/>
      <c r="D54" s="263"/>
      <c r="E54" s="263"/>
      <c r="F54" s="263"/>
      <c r="G54" s="263"/>
      <c r="H54" s="263"/>
      <c r="I54" s="264"/>
      <c r="J54" s="22"/>
      <c r="K54" s="99"/>
      <c r="L54" s="100"/>
      <c r="M54" s="181"/>
      <c r="N54" s="100"/>
      <c r="O54" s="100"/>
      <c r="P54" s="100"/>
      <c r="Q54" s="100"/>
      <c r="R54" s="100"/>
      <c r="S54" s="100"/>
      <c r="T54" s="100"/>
    </row>
    <row r="55" spans="1:20" ht="12" customHeight="1" x14ac:dyDescent="0.2">
      <c r="A55" s="15"/>
      <c r="B55" s="261" t="s">
        <v>12</v>
      </c>
      <c r="C55" s="261"/>
      <c r="D55" s="261"/>
      <c r="E55" s="261"/>
      <c r="F55" s="261"/>
      <c r="G55" s="261"/>
      <c r="H55" s="261"/>
      <c r="I55" s="261"/>
      <c r="J55" s="90"/>
      <c r="K55" s="103"/>
    </row>
    <row r="56" spans="1:20" ht="12" customHeight="1" x14ac:dyDescent="0.2">
      <c r="A56" s="15"/>
      <c r="B56" s="261" t="s">
        <v>13</v>
      </c>
      <c r="C56" s="261"/>
      <c r="D56" s="261"/>
      <c r="E56" s="261"/>
      <c r="F56" s="261"/>
      <c r="G56" s="261"/>
      <c r="H56" s="261"/>
      <c r="I56" s="261"/>
      <c r="J56" s="90"/>
      <c r="K56" s="103"/>
    </row>
    <row r="57" spans="1:20" ht="12" customHeight="1" x14ac:dyDescent="0.2">
      <c r="A57" s="15"/>
      <c r="B57" s="261" t="s">
        <v>14</v>
      </c>
      <c r="C57" s="261"/>
      <c r="D57" s="261"/>
      <c r="E57" s="261"/>
      <c r="F57" s="261"/>
      <c r="G57" s="261"/>
      <c r="H57" s="261"/>
      <c r="I57" s="261"/>
      <c r="J57" s="90"/>
      <c r="K57" s="103"/>
    </row>
    <row r="58" spans="1:20" ht="12" customHeight="1" x14ac:dyDescent="0.2">
      <c r="A58" s="15"/>
      <c r="B58" s="261" t="s">
        <v>98</v>
      </c>
      <c r="C58" s="261"/>
      <c r="D58" s="261"/>
      <c r="E58" s="261"/>
      <c r="F58" s="261"/>
      <c r="G58" s="261"/>
      <c r="H58" s="261"/>
      <c r="I58" s="261"/>
      <c r="J58" s="225"/>
      <c r="K58" s="103"/>
    </row>
    <row r="59" spans="1:20" ht="12" customHeight="1" x14ac:dyDescent="0.2">
      <c r="A59" s="15"/>
      <c r="B59" s="304" t="s">
        <v>62</v>
      </c>
      <c r="C59" s="304"/>
      <c r="D59" s="304"/>
      <c r="E59" s="304"/>
      <c r="F59" s="304"/>
      <c r="G59" s="304"/>
      <c r="H59" s="304"/>
      <c r="I59" s="316"/>
      <c r="J59" s="90"/>
      <c r="K59" s="12" t="s">
        <v>87</v>
      </c>
      <c r="L59" s="9">
        <f>'Year 3'!L60</f>
        <v>2028</v>
      </c>
      <c r="M59" s="179">
        <f>'Year 3'!M60*1.05</f>
        <v>5248</v>
      </c>
    </row>
    <row r="60" spans="1:20" ht="12" customHeight="1" thickBot="1" x14ac:dyDescent="0.25">
      <c r="A60" s="20"/>
      <c r="B60" s="253" t="s">
        <v>10</v>
      </c>
      <c r="C60" s="253"/>
      <c r="D60" s="253"/>
      <c r="E60" s="253"/>
      <c r="F60" s="253"/>
      <c r="G60" s="253"/>
      <c r="H60" s="253"/>
      <c r="I60" s="253"/>
      <c r="J60" s="89"/>
      <c r="K60" s="12" t="s">
        <v>88</v>
      </c>
      <c r="L60" s="9">
        <f>L59+1</f>
        <v>2029</v>
      </c>
      <c r="M60" s="179">
        <f>M59</f>
        <v>5248</v>
      </c>
    </row>
    <row r="61" spans="1:20" ht="12" customHeight="1" thickBot="1" x14ac:dyDescent="0.25">
      <c r="A61" s="257" t="s">
        <v>15</v>
      </c>
      <c r="B61" s="258"/>
      <c r="C61" s="258"/>
      <c r="D61" s="258"/>
      <c r="E61" s="258"/>
      <c r="F61" s="258"/>
      <c r="G61" s="258"/>
      <c r="H61" s="258"/>
      <c r="I61" s="273"/>
      <c r="J61" s="158">
        <f>SUM(J55:J60)</f>
        <v>0</v>
      </c>
      <c r="K61" s="103"/>
    </row>
    <row r="62" spans="1:20" ht="12" customHeight="1" thickBot="1" x14ac:dyDescent="0.25">
      <c r="A62" s="259" t="s">
        <v>11</v>
      </c>
      <c r="B62" s="260"/>
      <c r="C62" s="260"/>
      <c r="D62" s="260"/>
      <c r="E62" s="260"/>
      <c r="F62" s="260"/>
      <c r="G62" s="260"/>
      <c r="H62" s="260"/>
      <c r="I62" s="260"/>
      <c r="J62" s="151">
        <f>J30+J35+J39+J45+J53+J61</f>
        <v>0</v>
      </c>
      <c r="K62" s="103"/>
    </row>
    <row r="63" spans="1:20" ht="20.25" customHeight="1" x14ac:dyDescent="0.2">
      <c r="A63" s="276" t="s">
        <v>66</v>
      </c>
      <c r="B63" s="277"/>
      <c r="C63" s="277"/>
      <c r="D63" s="278"/>
      <c r="E63" s="18"/>
      <c r="F63" s="19" t="s">
        <v>1</v>
      </c>
      <c r="G63" s="45" t="s">
        <v>37</v>
      </c>
      <c r="H63" s="10" t="s">
        <v>2</v>
      </c>
      <c r="I63" s="145"/>
      <c r="J63" s="148"/>
      <c r="K63" s="103"/>
    </row>
    <row r="64" spans="1:20" ht="12" customHeight="1" x14ac:dyDescent="0.2">
      <c r="A64" s="279"/>
      <c r="B64" s="280"/>
      <c r="C64" s="280"/>
      <c r="D64" s="281"/>
      <c r="E64" s="2" t="s">
        <v>59</v>
      </c>
      <c r="F64" s="143">
        <f>'Year 2'!F64</f>
        <v>0.48</v>
      </c>
      <c r="G64" s="75">
        <f>SUM(J62-J59-J52-J35-J45)</f>
        <v>0</v>
      </c>
      <c r="H64" s="75">
        <f>F64*G64</f>
        <v>0</v>
      </c>
      <c r="I64" s="146"/>
      <c r="J64" s="149"/>
      <c r="K64" s="103"/>
    </row>
    <row r="65" spans="1:13" ht="12" customHeight="1" thickBot="1" x14ac:dyDescent="0.25">
      <c r="A65" s="231" t="s">
        <v>57</v>
      </c>
      <c r="B65" s="232"/>
      <c r="C65" s="232"/>
      <c r="D65" s="233"/>
      <c r="E65" s="140"/>
      <c r="F65" s="141"/>
      <c r="G65" s="140"/>
      <c r="H65" s="142"/>
      <c r="I65" s="146"/>
      <c r="J65" s="152">
        <f>SUM(H64:H65)</f>
        <v>0</v>
      </c>
      <c r="K65" s="103"/>
      <c r="M65" s="184"/>
    </row>
    <row r="66" spans="1:13" ht="12" customHeight="1" thickBot="1" x14ac:dyDescent="0.25">
      <c r="A66" s="259" t="s">
        <v>58</v>
      </c>
      <c r="B66" s="260"/>
      <c r="C66" s="260"/>
      <c r="D66" s="260"/>
      <c r="E66" s="260"/>
      <c r="F66" s="260"/>
      <c r="G66" s="260"/>
      <c r="H66" s="260"/>
      <c r="I66" s="260"/>
      <c r="J66" s="151">
        <f>J62+J65</f>
        <v>0</v>
      </c>
      <c r="K66" s="103"/>
      <c r="M66" s="184"/>
    </row>
    <row r="67" spans="1:13" ht="11.25" customHeight="1" x14ac:dyDescent="0.2">
      <c r="A67" s="267" t="s">
        <v>69</v>
      </c>
      <c r="B67" s="268"/>
      <c r="C67" s="268"/>
      <c r="D67" s="268"/>
      <c r="E67" s="268"/>
      <c r="F67" s="268"/>
      <c r="G67" s="268"/>
      <c r="H67" s="268"/>
      <c r="I67" s="268"/>
      <c r="J67" s="77" t="str">
        <f>'Year 1'!J67</f>
        <v>rev 10.29.25</v>
      </c>
      <c r="K67" s="103"/>
      <c r="M67" s="184"/>
    </row>
    <row r="68" spans="1:13" x14ac:dyDescent="0.2">
      <c r="K68" s="103"/>
      <c r="M68" s="184"/>
    </row>
  </sheetData>
  <sheetProtection sheet="1" formatRows="0"/>
  <mergeCells count="59">
    <mergeCell ref="A1:I1"/>
    <mergeCell ref="A3:C3"/>
    <mergeCell ref="G3:I3"/>
    <mergeCell ref="A16:I16"/>
    <mergeCell ref="A17:C17"/>
    <mergeCell ref="G2:H2"/>
    <mergeCell ref="B8:D8"/>
    <mergeCell ref="B9:D9"/>
    <mergeCell ref="B10:D10"/>
    <mergeCell ref="B11:D11"/>
    <mergeCell ref="B12:D12"/>
    <mergeCell ref="B13:D13"/>
    <mergeCell ref="B14:D14"/>
    <mergeCell ref="B15:D15"/>
    <mergeCell ref="J3:J4"/>
    <mergeCell ref="B4:D4"/>
    <mergeCell ref="B5:D5"/>
    <mergeCell ref="B6:D6"/>
    <mergeCell ref="B7:D7"/>
    <mergeCell ref="A29:B29"/>
    <mergeCell ref="A40:I40"/>
    <mergeCell ref="A27:C27"/>
    <mergeCell ref="B44:I44"/>
    <mergeCell ref="A30:C30"/>
    <mergeCell ref="A35:I35"/>
    <mergeCell ref="A36:I36"/>
    <mergeCell ref="A31:I31"/>
    <mergeCell ref="A39:I39"/>
    <mergeCell ref="B37:I37"/>
    <mergeCell ref="B38:I38"/>
    <mergeCell ref="A28:C28"/>
    <mergeCell ref="A63:D64"/>
    <mergeCell ref="A45:I45"/>
    <mergeCell ref="A67:I67"/>
    <mergeCell ref="A62:I62"/>
    <mergeCell ref="A66:I66"/>
    <mergeCell ref="B55:I55"/>
    <mergeCell ref="E47:F47"/>
    <mergeCell ref="H47:I47"/>
    <mergeCell ref="E48:F48"/>
    <mergeCell ref="H48:I48"/>
    <mergeCell ref="E49:F49"/>
    <mergeCell ref="H49:I49"/>
    <mergeCell ref="E50:F50"/>
    <mergeCell ref="H50:I50"/>
    <mergeCell ref="A53:C53"/>
    <mergeCell ref="A65:D65"/>
    <mergeCell ref="A61:I61"/>
    <mergeCell ref="B56:I56"/>
    <mergeCell ref="A46:I46"/>
    <mergeCell ref="B42:I42"/>
    <mergeCell ref="B43:I43"/>
    <mergeCell ref="B60:I60"/>
    <mergeCell ref="B58:I58"/>
    <mergeCell ref="B59:I59"/>
    <mergeCell ref="E51:F51"/>
    <mergeCell ref="A54:I54"/>
    <mergeCell ref="B57:I57"/>
    <mergeCell ref="H51:I51"/>
  </mergeCells>
  <phoneticPr fontId="0" type="noConversion"/>
  <printOptions horizontalCentered="1"/>
  <pageMargins left="0.5" right="0.5" top="0.4" bottom="0.25" header="0.5" footer="0.5"/>
  <pageSetup scale="97" fitToWidth="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T68"/>
  <sheetViews>
    <sheetView showZeros="0" zoomScaleNormal="100" workbookViewId="0">
      <selection activeCell="I5" sqref="I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83" customWidth="1"/>
    <col min="14" max="20" width="9.1796875" style="104"/>
    <col min="21" max="16384" width="9.1796875" style="2"/>
  </cols>
  <sheetData>
    <row r="1" spans="1:20" s="6" customFormat="1" ht="13" customHeight="1" x14ac:dyDescent="0.25">
      <c r="A1" s="308" t="str">
        <f>'Year 1'!A1:I1</f>
        <v xml:space="preserve">SPONSOR: </v>
      </c>
      <c r="B1" s="308"/>
      <c r="C1" s="308"/>
      <c r="D1" s="308"/>
      <c r="E1" s="308"/>
      <c r="F1" s="308"/>
      <c r="G1" s="308"/>
      <c r="H1" s="308"/>
      <c r="I1" s="308"/>
      <c r="J1" s="29" t="s">
        <v>43</v>
      </c>
      <c r="K1" s="96"/>
      <c r="L1" s="98"/>
      <c r="M1" s="180"/>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3">
        <f>'Year 4'!J2+1</f>
        <v>47300</v>
      </c>
      <c r="H2" s="313"/>
      <c r="I2" s="195" t="s">
        <v>89</v>
      </c>
      <c r="J2" s="196">
        <f>G2+364</f>
        <v>47664</v>
      </c>
      <c r="K2" s="96"/>
      <c r="L2" s="98"/>
      <c r="M2" s="180"/>
      <c r="N2" s="98"/>
      <c r="O2" s="98"/>
      <c r="P2" s="98"/>
      <c r="Q2" s="98"/>
      <c r="R2" s="98"/>
      <c r="S2" s="98"/>
      <c r="T2" s="98"/>
    </row>
    <row r="3" spans="1:20" s="3" customFormat="1" ht="12" customHeight="1" x14ac:dyDescent="0.2">
      <c r="A3" s="235" t="s">
        <v>22</v>
      </c>
      <c r="B3" s="309"/>
      <c r="C3" s="309"/>
      <c r="D3" s="209"/>
      <c r="E3" s="27" t="s">
        <v>4</v>
      </c>
      <c r="F3" s="26" t="s">
        <v>5</v>
      </c>
      <c r="G3" s="310" t="s">
        <v>23</v>
      </c>
      <c r="H3" s="311"/>
      <c r="I3" s="312"/>
      <c r="J3" s="282" t="s">
        <v>24</v>
      </c>
      <c r="K3" s="99"/>
      <c r="L3" s="100"/>
      <c r="M3" s="181"/>
      <c r="N3" s="100"/>
      <c r="O3" s="100"/>
      <c r="P3" s="100"/>
      <c r="Q3" s="100"/>
      <c r="R3" s="100"/>
      <c r="S3" s="100"/>
      <c r="T3" s="100"/>
    </row>
    <row r="4" spans="1:20" s="1" customFormat="1" ht="19.5" customHeight="1" thickBot="1" x14ac:dyDescent="0.25">
      <c r="A4" s="16"/>
      <c r="B4" s="238" t="s">
        <v>31</v>
      </c>
      <c r="C4" s="238"/>
      <c r="D4" s="239"/>
      <c r="E4" s="35"/>
      <c r="F4" s="36"/>
      <c r="G4" s="37" t="s">
        <v>104</v>
      </c>
      <c r="H4" s="38" t="s">
        <v>105</v>
      </c>
      <c r="I4" s="54" t="s">
        <v>33</v>
      </c>
      <c r="J4" s="283"/>
      <c r="K4" s="101"/>
      <c r="L4" s="102"/>
      <c r="M4" s="182"/>
      <c r="N4" s="102"/>
      <c r="O4" s="102"/>
      <c r="P4" s="102"/>
      <c r="Q4" s="102"/>
      <c r="R4" s="102"/>
      <c r="S4" s="102"/>
      <c r="T4" s="102"/>
    </row>
    <row r="5" spans="1:20" s="1" customFormat="1" ht="12" customHeight="1" x14ac:dyDescent="0.2">
      <c r="A5" s="33" t="s">
        <v>39</v>
      </c>
      <c r="B5" s="284">
        <f>'Year 1'!B5</f>
        <v>0</v>
      </c>
      <c r="C5" s="284"/>
      <c r="D5" s="297"/>
      <c r="E5" s="93">
        <f>'Year 4'!E5*1.05</f>
        <v>0</v>
      </c>
      <c r="F5" s="71">
        <f t="shared" ref="F5:F10" si="0">E5/9</f>
        <v>0</v>
      </c>
      <c r="G5" s="34"/>
      <c r="H5" s="78"/>
      <c r="I5" s="79"/>
      <c r="J5" s="60">
        <f t="shared" ref="J5:J10" si="1">(E5*H5)+(F5*I5)</f>
        <v>0</v>
      </c>
      <c r="K5" s="101"/>
      <c r="L5" s="102"/>
      <c r="M5" s="182"/>
      <c r="N5" s="102"/>
      <c r="O5" s="102"/>
      <c r="P5" s="102"/>
      <c r="Q5" s="102"/>
      <c r="R5" s="102"/>
      <c r="S5" s="102"/>
      <c r="T5" s="102"/>
    </row>
    <row r="6" spans="1:20" s="1" customFormat="1" ht="12" customHeight="1" x14ac:dyDescent="0.2">
      <c r="A6" s="11" t="s">
        <v>40</v>
      </c>
      <c r="B6" s="296">
        <f>'Year 1'!B6</f>
        <v>0</v>
      </c>
      <c r="C6" s="296"/>
      <c r="D6" s="305"/>
      <c r="E6" s="93">
        <f>'Year 4'!E6*1.05</f>
        <v>0</v>
      </c>
      <c r="F6" s="72">
        <f t="shared" si="0"/>
        <v>0</v>
      </c>
      <c r="G6" s="30"/>
      <c r="H6" s="80"/>
      <c r="I6" s="81"/>
      <c r="J6" s="60">
        <f t="shared" si="1"/>
        <v>0</v>
      </c>
      <c r="K6" s="101"/>
      <c r="L6" s="102"/>
      <c r="M6" s="182"/>
      <c r="N6" s="102"/>
      <c r="O6" s="102"/>
      <c r="P6" s="102"/>
      <c r="Q6" s="102"/>
      <c r="R6" s="102"/>
      <c r="S6" s="102"/>
      <c r="T6" s="102"/>
    </row>
    <row r="7" spans="1:20" s="1" customFormat="1" ht="12" customHeight="1" x14ac:dyDescent="0.2">
      <c r="A7" s="11" t="s">
        <v>19</v>
      </c>
      <c r="B7" s="296">
        <f>'Year 1'!B7</f>
        <v>0</v>
      </c>
      <c r="C7" s="296"/>
      <c r="D7" s="305"/>
      <c r="E7" s="93">
        <f>'Year 4'!E7*1.05</f>
        <v>0</v>
      </c>
      <c r="F7" s="72">
        <f t="shared" si="0"/>
        <v>0</v>
      </c>
      <c r="G7" s="30"/>
      <c r="H7" s="80"/>
      <c r="I7" s="81"/>
      <c r="J7" s="60">
        <f t="shared" si="1"/>
        <v>0</v>
      </c>
      <c r="K7" s="101"/>
      <c r="L7" s="102"/>
      <c r="M7" s="182"/>
      <c r="N7" s="102"/>
      <c r="O7" s="102"/>
      <c r="P7" s="102"/>
      <c r="Q7" s="102"/>
      <c r="R7" s="102"/>
      <c r="S7" s="102"/>
      <c r="T7" s="102"/>
    </row>
    <row r="8" spans="1:20" s="1" customFormat="1" ht="12" customHeight="1" x14ac:dyDescent="0.2">
      <c r="A8" s="11" t="s">
        <v>20</v>
      </c>
      <c r="B8" s="296">
        <f>'Year 1'!B8</f>
        <v>0</v>
      </c>
      <c r="C8" s="296"/>
      <c r="D8" s="305"/>
      <c r="E8" s="93">
        <f>'Year 4'!E8*1.05</f>
        <v>0</v>
      </c>
      <c r="F8" s="72">
        <f t="shared" si="0"/>
        <v>0</v>
      </c>
      <c r="G8" s="30"/>
      <c r="H8" s="80"/>
      <c r="I8" s="81"/>
      <c r="J8" s="60">
        <f t="shared" si="1"/>
        <v>0</v>
      </c>
      <c r="K8" s="101"/>
      <c r="L8" s="102"/>
      <c r="M8" s="182"/>
      <c r="N8" s="102"/>
      <c r="O8" s="102"/>
      <c r="P8" s="102"/>
      <c r="Q8" s="102"/>
      <c r="R8" s="102"/>
      <c r="S8" s="102"/>
      <c r="T8" s="102"/>
    </row>
    <row r="9" spans="1:20" s="1" customFormat="1" ht="12" customHeight="1" x14ac:dyDescent="0.2">
      <c r="A9" s="11" t="s">
        <v>21</v>
      </c>
      <c r="B9" s="314">
        <f>'Year 1'!B9</f>
        <v>0</v>
      </c>
      <c r="C9" s="314"/>
      <c r="D9" s="315"/>
      <c r="E9" s="93">
        <f>'Year 4'!E9*1.05</f>
        <v>0</v>
      </c>
      <c r="F9" s="72">
        <f t="shared" si="0"/>
        <v>0</v>
      </c>
      <c r="G9" s="30"/>
      <c r="H9" s="80"/>
      <c r="I9" s="81"/>
      <c r="J9" s="60">
        <f t="shared" si="1"/>
        <v>0</v>
      </c>
      <c r="K9" s="101"/>
      <c r="L9" s="102"/>
      <c r="M9" s="182"/>
      <c r="N9" s="102"/>
      <c r="O9" s="102"/>
      <c r="P9" s="102"/>
      <c r="Q9" s="102"/>
      <c r="R9" s="102"/>
      <c r="S9" s="102"/>
      <c r="T9" s="102"/>
    </row>
    <row r="10" spans="1:20" s="1" customFormat="1" ht="12" customHeight="1" x14ac:dyDescent="0.2">
      <c r="A10" s="11" t="s">
        <v>26</v>
      </c>
      <c r="B10" s="314">
        <f>'Year 1'!B10</f>
        <v>0</v>
      </c>
      <c r="C10" s="314"/>
      <c r="D10" s="315"/>
      <c r="E10" s="93">
        <f>'Year 4'!E10*1.05</f>
        <v>0</v>
      </c>
      <c r="F10" s="72">
        <f t="shared" si="0"/>
        <v>0</v>
      </c>
      <c r="G10" s="30"/>
      <c r="H10" s="80"/>
      <c r="I10" s="81"/>
      <c r="J10" s="60">
        <f t="shared" si="1"/>
        <v>0</v>
      </c>
      <c r="K10" s="101"/>
      <c r="L10" s="102"/>
      <c r="M10" s="182"/>
      <c r="N10" s="102"/>
      <c r="O10" s="102"/>
      <c r="P10" s="102"/>
      <c r="Q10" s="102"/>
      <c r="R10" s="102"/>
      <c r="S10" s="102"/>
      <c r="T10" s="102"/>
    </row>
    <row r="11" spans="1:20" s="1" customFormat="1" ht="12" customHeight="1" thickBot="1" x14ac:dyDescent="0.25">
      <c r="A11" s="16"/>
      <c r="B11" s="238" t="s">
        <v>30</v>
      </c>
      <c r="C11" s="238"/>
      <c r="D11" s="239"/>
      <c r="E11" s="94"/>
      <c r="F11" s="41"/>
      <c r="G11" s="35"/>
      <c r="H11" s="42"/>
      <c r="I11" s="56"/>
      <c r="J11" s="61"/>
      <c r="K11" s="101"/>
      <c r="L11" s="102"/>
      <c r="M11" s="182"/>
      <c r="N11" s="102"/>
      <c r="O11" s="102"/>
      <c r="P11" s="102"/>
      <c r="Q11" s="102"/>
      <c r="R11" s="102"/>
      <c r="S11" s="102"/>
      <c r="T11" s="102"/>
    </row>
    <row r="12" spans="1:20" s="1" customFormat="1" ht="12" customHeight="1" x14ac:dyDescent="0.2">
      <c r="A12" s="33" t="s">
        <v>17</v>
      </c>
      <c r="B12" s="284">
        <f>'Year 1'!B12</f>
        <v>0</v>
      </c>
      <c r="C12" s="284"/>
      <c r="D12" s="297"/>
      <c r="E12" s="93">
        <f>'Year 4'!E12*1.05</f>
        <v>0</v>
      </c>
      <c r="F12" s="71">
        <f>E12/12</f>
        <v>0</v>
      </c>
      <c r="G12" s="82"/>
      <c r="H12" s="39"/>
      <c r="I12" s="57"/>
      <c r="J12" s="62">
        <f>E12*G12+(E12*H12)+(F12*I12)</f>
        <v>0</v>
      </c>
      <c r="K12" s="101"/>
      <c r="L12" s="102"/>
      <c r="M12" s="182"/>
      <c r="N12" s="102"/>
      <c r="O12" s="102"/>
      <c r="P12" s="102"/>
      <c r="Q12" s="102"/>
      <c r="R12" s="102"/>
      <c r="S12" s="102"/>
      <c r="T12" s="102"/>
    </row>
    <row r="13" spans="1:20" s="1" customFormat="1" ht="12" customHeight="1" x14ac:dyDescent="0.2">
      <c r="A13" s="11" t="s">
        <v>18</v>
      </c>
      <c r="B13" s="296">
        <f>'Year 1'!B13</f>
        <v>0</v>
      </c>
      <c r="C13" s="296"/>
      <c r="D13" s="305"/>
      <c r="E13" s="93">
        <f>'Year 4'!E13*1.05</f>
        <v>0</v>
      </c>
      <c r="F13" s="72">
        <f>E13/12</f>
        <v>0</v>
      </c>
      <c r="G13" s="83"/>
      <c r="H13" s="31"/>
      <c r="I13" s="58"/>
      <c r="J13" s="62">
        <f>E13*G13+(E13*H13)+(F13*I13)</f>
        <v>0</v>
      </c>
      <c r="K13" s="101"/>
      <c r="L13" s="102"/>
      <c r="M13" s="182"/>
      <c r="N13" s="102"/>
      <c r="O13" s="102"/>
      <c r="P13" s="102"/>
      <c r="Q13" s="102"/>
      <c r="R13" s="102"/>
      <c r="S13" s="102"/>
      <c r="T13" s="102"/>
    </row>
    <row r="14" spans="1:20" s="1" customFormat="1" ht="12" customHeight="1" x14ac:dyDescent="0.2">
      <c r="A14" s="11" t="s">
        <v>32</v>
      </c>
      <c r="B14" s="296">
        <f>'Year 1'!B14</f>
        <v>0</v>
      </c>
      <c r="C14" s="296"/>
      <c r="D14" s="305"/>
      <c r="E14" s="93">
        <f>'Year 4'!E14*1.05</f>
        <v>0</v>
      </c>
      <c r="F14" s="72">
        <f>E14/12</f>
        <v>0</v>
      </c>
      <c r="G14" s="83"/>
      <c r="H14" s="31"/>
      <c r="I14" s="58"/>
      <c r="J14" s="62">
        <f>E14*G14+(E14*H14)+(F14*I14)</f>
        <v>0</v>
      </c>
      <c r="K14" s="101"/>
      <c r="L14" s="102"/>
      <c r="M14" s="182"/>
      <c r="N14" s="102"/>
      <c r="O14" s="102"/>
      <c r="P14" s="102"/>
      <c r="Q14" s="102"/>
      <c r="R14" s="102"/>
      <c r="S14" s="102"/>
      <c r="T14" s="102"/>
    </row>
    <row r="15" spans="1:20" s="1" customFormat="1" ht="12" customHeight="1" thickBot="1" x14ac:dyDescent="0.25">
      <c r="A15" s="20" t="s">
        <v>20</v>
      </c>
      <c r="B15" s="306">
        <f>'Year 1'!B15</f>
        <v>0</v>
      </c>
      <c r="C15" s="306"/>
      <c r="D15" s="307"/>
      <c r="E15" s="93">
        <f>'Year 4'!E15*1.05</f>
        <v>0</v>
      </c>
      <c r="F15" s="120">
        <f>E15/12</f>
        <v>0</v>
      </c>
      <c r="G15" s="121"/>
      <c r="H15" s="122"/>
      <c r="I15" s="123"/>
      <c r="J15" s="124">
        <f>E15*G15+(E15*H15)+(F15*I15)</f>
        <v>0</v>
      </c>
      <c r="K15" s="101"/>
      <c r="L15" s="102"/>
      <c r="M15" s="182"/>
      <c r="N15" s="102"/>
      <c r="O15" s="102"/>
      <c r="P15" s="102"/>
      <c r="Q15" s="102"/>
      <c r="R15" s="102"/>
      <c r="S15" s="102"/>
      <c r="T15" s="102"/>
    </row>
    <row r="16" spans="1:20" s="1" customFormat="1" ht="12" customHeight="1" thickBot="1" x14ac:dyDescent="0.25">
      <c r="A16" s="246" t="s">
        <v>16</v>
      </c>
      <c r="B16" s="247"/>
      <c r="C16" s="247"/>
      <c r="D16" s="247"/>
      <c r="E16" s="247"/>
      <c r="F16" s="247"/>
      <c r="G16" s="247"/>
      <c r="H16" s="247"/>
      <c r="I16" s="247"/>
      <c r="J16" s="134">
        <f>SUM(J5:J15)</f>
        <v>0</v>
      </c>
      <c r="K16" s="101"/>
      <c r="L16" s="102"/>
      <c r="M16" s="182"/>
      <c r="N16" s="102"/>
      <c r="O16" s="102"/>
      <c r="P16" s="102"/>
      <c r="Q16" s="102"/>
      <c r="R16" s="102"/>
      <c r="S16" s="102"/>
      <c r="T16" s="102"/>
    </row>
    <row r="17" spans="1:20" ht="21.75" customHeight="1" thickBot="1" x14ac:dyDescent="0.25">
      <c r="A17" s="262" t="s">
        <v>55</v>
      </c>
      <c r="B17" s="284"/>
      <c r="C17" s="284"/>
      <c r="D17" s="208"/>
      <c r="E17" s="69"/>
      <c r="F17" s="53"/>
      <c r="G17" s="50" t="s">
        <v>34</v>
      </c>
      <c r="H17" s="44" t="s">
        <v>35</v>
      </c>
      <c r="I17" s="59" t="s">
        <v>33</v>
      </c>
      <c r="J17" s="21"/>
      <c r="K17" s="103"/>
    </row>
    <row r="18" spans="1:20" ht="12" customHeight="1" x14ac:dyDescent="0.2">
      <c r="A18" s="12" t="s">
        <v>6</v>
      </c>
      <c r="B18" s="84"/>
      <c r="C18" s="5" t="s">
        <v>82</v>
      </c>
      <c r="D18" s="210"/>
      <c r="E18" s="214"/>
      <c r="F18" s="43">
        <f t="shared" ref="F18:F20" si="2">E18/12</f>
        <v>0</v>
      </c>
      <c r="G18" s="85"/>
      <c r="H18" s="215"/>
      <c r="I18" s="215"/>
      <c r="J18" s="74">
        <f>SUM(B18*F18*G18)</f>
        <v>0</v>
      </c>
      <c r="K18" s="103"/>
    </row>
    <row r="19" spans="1:20" ht="12" customHeight="1" x14ac:dyDescent="0.2">
      <c r="A19" s="12" t="s">
        <v>6</v>
      </c>
      <c r="B19" s="84"/>
      <c r="C19" s="5" t="s">
        <v>83</v>
      </c>
      <c r="D19" s="210"/>
      <c r="E19" s="93">
        <f>'Year 4'!E19*1.05</f>
        <v>0</v>
      </c>
      <c r="F19" s="43">
        <f t="shared" si="2"/>
        <v>0</v>
      </c>
      <c r="G19" s="85"/>
      <c r="H19" s="215"/>
      <c r="I19" s="215"/>
      <c r="J19" s="74">
        <f t="shared" ref="J19" si="3">SUM(B19*F19*G19)</f>
        <v>0</v>
      </c>
      <c r="K19" s="103"/>
    </row>
    <row r="20" spans="1:20" ht="12" customHeight="1" x14ac:dyDescent="0.2">
      <c r="A20" s="12" t="s">
        <v>6</v>
      </c>
      <c r="B20" s="84"/>
      <c r="C20" s="5" t="s">
        <v>3</v>
      </c>
      <c r="D20" s="210"/>
      <c r="E20" s="93">
        <f>'Year 4'!E20*1.05</f>
        <v>0</v>
      </c>
      <c r="F20" s="43">
        <f t="shared" si="2"/>
        <v>0</v>
      </c>
      <c r="G20" s="85"/>
      <c r="H20" s="215"/>
      <c r="I20" s="215"/>
      <c r="J20" s="74">
        <f>SUM(B20*F20*G20)</f>
        <v>0</v>
      </c>
      <c r="K20" s="103"/>
    </row>
    <row r="21" spans="1:20" s="1" customFormat="1" ht="12" customHeight="1" x14ac:dyDescent="0.2">
      <c r="A21" s="12" t="s">
        <v>6</v>
      </c>
      <c r="B21" s="84"/>
      <c r="C21" s="5" t="s">
        <v>84</v>
      </c>
      <c r="D21" s="5"/>
      <c r="E21" s="30"/>
      <c r="F21" s="216">
        <f>20000/10</f>
        <v>2000</v>
      </c>
      <c r="G21" s="215"/>
      <c r="H21" s="217">
        <v>10</v>
      </c>
      <c r="I21" s="217">
        <v>2</v>
      </c>
      <c r="J21" s="74">
        <f t="shared" ref="J21:J22" si="4">SUM(B21*F21*G21)+(B21*F21*H21)+(B21*F21*I21)</f>
        <v>0</v>
      </c>
      <c r="K21" s="101"/>
      <c r="L21" s="106"/>
      <c r="M21" s="182"/>
      <c r="N21" s="102"/>
      <c r="O21" s="102"/>
      <c r="P21" s="102"/>
      <c r="Q21" s="102"/>
      <c r="R21" s="102"/>
      <c r="S21" s="102"/>
      <c r="T21" s="102"/>
    </row>
    <row r="22" spans="1:20" s="1" customFormat="1" ht="12" customHeight="1" x14ac:dyDescent="0.2">
      <c r="A22" s="12" t="s">
        <v>6</v>
      </c>
      <c r="B22" s="84"/>
      <c r="C22" s="5" t="s">
        <v>85</v>
      </c>
      <c r="D22" s="5"/>
      <c r="E22" s="30"/>
      <c r="F22" s="216">
        <f>11500/10</f>
        <v>1150</v>
      </c>
      <c r="G22" s="215"/>
      <c r="H22" s="217">
        <v>10</v>
      </c>
      <c r="I22" s="217">
        <v>2</v>
      </c>
      <c r="J22" s="74">
        <f t="shared" si="4"/>
        <v>0</v>
      </c>
      <c r="K22" s="101"/>
      <c r="L22" s="106"/>
      <c r="M22" s="182"/>
      <c r="N22" s="102"/>
      <c r="O22" s="102"/>
      <c r="P22" s="102"/>
      <c r="Q22" s="102"/>
      <c r="R22" s="102"/>
      <c r="S22" s="102"/>
      <c r="T22" s="102"/>
    </row>
    <row r="23" spans="1:20" s="1" customFormat="1" ht="12" customHeight="1" x14ac:dyDescent="0.2">
      <c r="A23" s="12" t="s">
        <v>6</v>
      </c>
      <c r="B23" s="84"/>
      <c r="C23" s="5" t="s">
        <v>86</v>
      </c>
      <c r="D23" s="5"/>
      <c r="E23" s="194" t="s">
        <v>100</v>
      </c>
      <c r="F23" s="216">
        <v>15</v>
      </c>
      <c r="G23" s="218" t="s">
        <v>101</v>
      </c>
      <c r="H23" s="86"/>
      <c r="I23" s="81"/>
      <c r="J23" s="74">
        <f>B23*(F23*H23*I23)</f>
        <v>0</v>
      </c>
      <c r="K23" s="101"/>
      <c r="L23" s="102"/>
      <c r="M23" s="182"/>
      <c r="N23" s="102"/>
      <c r="O23" s="102"/>
      <c r="P23" s="102"/>
      <c r="Q23" s="102"/>
      <c r="R23" s="102"/>
      <c r="S23" s="102"/>
      <c r="T23" s="102"/>
    </row>
    <row r="24" spans="1:20" s="1" customFormat="1" ht="12" customHeight="1" x14ac:dyDescent="0.2">
      <c r="A24" s="12" t="s">
        <v>6</v>
      </c>
      <c r="B24" s="84"/>
      <c r="C24" s="5" t="s">
        <v>99</v>
      </c>
      <c r="D24" s="5"/>
      <c r="E24" s="194" t="s">
        <v>100</v>
      </c>
      <c r="F24" s="216">
        <v>10</v>
      </c>
      <c r="G24" s="218" t="s">
        <v>101</v>
      </c>
      <c r="H24" s="86"/>
      <c r="I24" s="81"/>
      <c r="J24" s="74">
        <f>B24*(F24*H24*I24)</f>
        <v>0</v>
      </c>
      <c r="K24" s="101"/>
      <c r="L24" s="102"/>
      <c r="M24" s="182"/>
      <c r="N24" s="102"/>
      <c r="O24" s="102"/>
      <c r="P24" s="102"/>
      <c r="Q24" s="102"/>
      <c r="R24" s="102"/>
      <c r="S24" s="102"/>
      <c r="T24" s="102"/>
    </row>
    <row r="25" spans="1:20" s="1" customFormat="1" ht="12" customHeight="1" x14ac:dyDescent="0.2">
      <c r="A25" s="12" t="s">
        <v>6</v>
      </c>
      <c r="B25" s="84"/>
      <c r="C25" s="5" t="s">
        <v>96</v>
      </c>
      <c r="D25" s="5"/>
      <c r="E25" s="93">
        <f>'Year 4'!E25*1.05</f>
        <v>0</v>
      </c>
      <c r="F25" s="43">
        <f t="shared" ref="F25" si="5">E25/12</f>
        <v>0</v>
      </c>
      <c r="G25" s="85"/>
      <c r="H25" s="215"/>
      <c r="I25" s="215"/>
      <c r="J25" s="74">
        <f>SUM(B25*F25*G25)</f>
        <v>0</v>
      </c>
      <c r="K25" s="101"/>
      <c r="L25" s="102"/>
      <c r="M25" s="182"/>
      <c r="N25" s="102"/>
      <c r="O25" s="102"/>
      <c r="P25" s="102"/>
      <c r="Q25" s="102"/>
      <c r="R25" s="102"/>
      <c r="S25" s="102"/>
      <c r="T25" s="102"/>
    </row>
    <row r="26" spans="1:20" s="1" customFormat="1" ht="12" customHeight="1" thickBot="1" x14ac:dyDescent="0.25">
      <c r="A26" s="125" t="s">
        <v>6</v>
      </c>
      <c r="B26" s="126"/>
      <c r="C26" s="127" t="s">
        <v>47</v>
      </c>
      <c r="D26" s="127"/>
      <c r="E26" s="128"/>
      <c r="F26" s="138"/>
      <c r="G26" s="130"/>
      <c r="H26" s="131"/>
      <c r="I26" s="132"/>
      <c r="J26" s="133">
        <f>SUM(B26*F26*G26)+(B26*F26*H26)+(B26*F26*I26)</f>
        <v>0</v>
      </c>
      <c r="K26" s="101"/>
      <c r="L26" s="102"/>
      <c r="M26" s="182"/>
      <c r="N26" s="102"/>
      <c r="O26" s="102"/>
      <c r="P26" s="102"/>
      <c r="Q26" s="102"/>
      <c r="R26" s="102"/>
      <c r="S26" s="102"/>
      <c r="T26" s="102"/>
    </row>
    <row r="27" spans="1:20" s="1" customFormat="1" ht="12" customHeight="1" thickBot="1" x14ac:dyDescent="0.25">
      <c r="A27" s="246" t="s">
        <v>74</v>
      </c>
      <c r="B27" s="247"/>
      <c r="C27" s="247"/>
      <c r="D27" s="206"/>
      <c r="E27" s="156"/>
      <c r="F27" s="156"/>
      <c r="G27" s="156"/>
      <c r="H27" s="156"/>
      <c r="I27" s="156"/>
      <c r="J27" s="157">
        <f>SUM(J18:J26)</f>
        <v>0</v>
      </c>
      <c r="K27" s="101"/>
      <c r="L27" s="102"/>
      <c r="M27" s="182"/>
      <c r="N27" s="102"/>
      <c r="O27" s="102"/>
      <c r="P27" s="102"/>
      <c r="Q27" s="102"/>
      <c r="R27" s="102"/>
      <c r="S27" s="102"/>
      <c r="T27" s="102"/>
    </row>
    <row r="28" spans="1:20" s="1" customFormat="1" ht="12" customHeight="1" thickBot="1" x14ac:dyDescent="0.25">
      <c r="A28" s="257" t="s">
        <v>93</v>
      </c>
      <c r="B28" s="258"/>
      <c r="C28" s="258"/>
      <c r="D28" s="207"/>
      <c r="E28" s="204"/>
      <c r="F28" s="204"/>
      <c r="G28" s="204"/>
      <c r="H28" s="204"/>
      <c r="I28" s="204"/>
      <c r="J28" s="158">
        <f>J27+J16</f>
        <v>0</v>
      </c>
      <c r="K28" s="101"/>
      <c r="L28" s="102"/>
      <c r="M28" s="182"/>
      <c r="N28" s="102"/>
      <c r="O28" s="102"/>
      <c r="P28" s="102"/>
      <c r="Q28" s="102"/>
      <c r="R28" s="102"/>
      <c r="S28" s="102"/>
      <c r="T28" s="102"/>
    </row>
    <row r="29" spans="1:20" ht="12" customHeight="1" thickBot="1" x14ac:dyDescent="0.25">
      <c r="A29" s="288">
        <f>'Year 4'!A29+0.5%</f>
        <v>0.41299999999999998</v>
      </c>
      <c r="B29" s="289"/>
      <c r="C29" s="197" t="s">
        <v>97</v>
      </c>
      <c r="D29" s="197"/>
      <c r="E29" s="198"/>
      <c r="F29" s="198"/>
      <c r="G29" s="198"/>
      <c r="H29" s="198"/>
      <c r="I29" s="199"/>
      <c r="J29" s="200">
        <f>(((J16+J18+J19+J20+J25)*A29))</f>
        <v>0</v>
      </c>
      <c r="K29" s="103"/>
    </row>
    <row r="30" spans="1:20" ht="12" customHeight="1" thickBot="1" x14ac:dyDescent="0.25">
      <c r="A30" s="257" t="s">
        <v>75</v>
      </c>
      <c r="B30" s="258"/>
      <c r="C30" s="258"/>
      <c r="D30" s="207"/>
      <c r="E30" s="161"/>
      <c r="F30" s="161"/>
      <c r="G30" s="161"/>
      <c r="H30" s="161"/>
      <c r="I30" s="161"/>
      <c r="J30" s="158">
        <f>J29+J28</f>
        <v>0</v>
      </c>
      <c r="K30" s="103"/>
    </row>
    <row r="31" spans="1:20" s="3" customFormat="1" ht="12" customHeight="1" x14ac:dyDescent="0.2">
      <c r="A31" s="290" t="s">
        <v>90</v>
      </c>
      <c r="B31" s="291"/>
      <c r="C31" s="291"/>
      <c r="D31" s="291"/>
      <c r="E31" s="291"/>
      <c r="F31" s="291"/>
      <c r="G31" s="291"/>
      <c r="H31" s="291"/>
      <c r="I31" s="292"/>
      <c r="J31" s="189"/>
      <c r="K31" s="99"/>
      <c r="L31" s="100"/>
      <c r="M31" s="181"/>
      <c r="N31" s="100"/>
      <c r="O31" s="100"/>
      <c r="P31" s="100"/>
      <c r="Q31" s="100"/>
      <c r="R31" s="100"/>
      <c r="S31" s="100"/>
      <c r="T31" s="100"/>
    </row>
    <row r="32" spans="1:20" ht="12" customHeight="1" x14ac:dyDescent="0.2">
      <c r="A32" s="13"/>
      <c r="B32" s="5" t="s">
        <v>76</v>
      </c>
      <c r="C32" s="162"/>
      <c r="D32" s="162"/>
      <c r="E32" s="28"/>
      <c r="F32" s="190"/>
      <c r="G32" s="190"/>
      <c r="H32" s="190"/>
      <c r="I32" s="191"/>
      <c r="J32" s="89"/>
      <c r="K32" s="103"/>
    </row>
    <row r="33" spans="1:20" ht="12" customHeight="1" x14ac:dyDescent="0.2">
      <c r="A33" s="13"/>
      <c r="B33" s="5" t="s">
        <v>77</v>
      </c>
      <c r="C33" s="162"/>
      <c r="D33" s="162"/>
      <c r="E33" s="28"/>
      <c r="F33" s="190"/>
      <c r="G33" s="190"/>
      <c r="H33" s="190"/>
      <c r="I33" s="191"/>
      <c r="J33" s="89"/>
      <c r="K33" s="103"/>
    </row>
    <row r="34" spans="1:20" ht="12" customHeight="1" thickBot="1" x14ac:dyDescent="0.25">
      <c r="A34" s="13"/>
      <c r="B34" s="5" t="s">
        <v>78</v>
      </c>
      <c r="C34" s="162"/>
      <c r="D34" s="162"/>
      <c r="E34" s="28"/>
      <c r="F34" s="190"/>
      <c r="G34" s="190"/>
      <c r="H34" s="190"/>
      <c r="I34" s="191"/>
      <c r="J34" s="89"/>
      <c r="K34" s="103"/>
    </row>
    <row r="35" spans="1:20" s="1" customFormat="1" ht="12" customHeight="1" thickBot="1" x14ac:dyDescent="0.25">
      <c r="A35" s="285" t="s">
        <v>0</v>
      </c>
      <c r="B35" s="286"/>
      <c r="C35" s="286"/>
      <c r="D35" s="286"/>
      <c r="E35" s="286"/>
      <c r="F35" s="286"/>
      <c r="G35" s="286"/>
      <c r="H35" s="286"/>
      <c r="I35" s="287"/>
      <c r="J35" s="192">
        <f>SUM(J32:J34)</f>
        <v>0</v>
      </c>
      <c r="K35" s="101"/>
      <c r="L35" s="102"/>
      <c r="M35" s="182"/>
      <c r="N35" s="102"/>
      <c r="O35" s="102"/>
      <c r="P35" s="102"/>
      <c r="Q35" s="102"/>
      <c r="R35" s="102"/>
      <c r="S35" s="102"/>
      <c r="T35" s="102"/>
    </row>
    <row r="36" spans="1:20" ht="12" customHeight="1" x14ac:dyDescent="0.2">
      <c r="A36" s="262" t="s">
        <v>109</v>
      </c>
      <c r="B36" s="284"/>
      <c r="C36" s="284"/>
      <c r="D36" s="284"/>
      <c r="E36" s="284"/>
      <c r="F36" s="284"/>
      <c r="G36" s="284"/>
      <c r="H36" s="284"/>
      <c r="I36" s="284"/>
      <c r="J36" s="23"/>
      <c r="K36" s="103"/>
    </row>
    <row r="37" spans="1:20" s="1" customFormat="1" ht="12" customHeight="1" x14ac:dyDescent="0.2">
      <c r="A37" s="13"/>
      <c r="B37" s="261" t="s">
        <v>60</v>
      </c>
      <c r="C37" s="261"/>
      <c r="D37" s="261"/>
      <c r="E37" s="261"/>
      <c r="F37" s="261"/>
      <c r="G37" s="261"/>
      <c r="H37" s="261"/>
      <c r="I37" s="261"/>
      <c r="J37" s="87"/>
      <c r="K37" s="105"/>
      <c r="L37" s="102"/>
      <c r="M37" s="182"/>
      <c r="N37" s="111"/>
      <c r="O37" s="102"/>
      <c r="P37" s="102"/>
      <c r="Q37" s="102"/>
      <c r="R37" s="102"/>
      <c r="S37" s="102"/>
      <c r="T37" s="102"/>
    </row>
    <row r="38" spans="1:20" s="1" customFormat="1" ht="12" customHeight="1" thickBot="1" x14ac:dyDescent="0.25">
      <c r="A38" s="17"/>
      <c r="B38" s="270" t="s">
        <v>61</v>
      </c>
      <c r="C38" s="270"/>
      <c r="D38" s="270"/>
      <c r="E38" s="270"/>
      <c r="F38" s="270"/>
      <c r="G38" s="270"/>
      <c r="H38" s="270"/>
      <c r="I38" s="270"/>
      <c r="J38" s="88"/>
      <c r="K38" s="101"/>
      <c r="L38" s="102"/>
      <c r="M38" s="182"/>
      <c r="N38" s="111"/>
      <c r="O38" s="102"/>
      <c r="P38" s="102"/>
      <c r="Q38" s="102"/>
      <c r="R38" s="102"/>
      <c r="S38" s="102"/>
      <c r="T38" s="102"/>
    </row>
    <row r="39" spans="1:20" s="1" customFormat="1" ht="12" customHeight="1" thickBot="1" x14ac:dyDescent="0.25">
      <c r="A39" s="254" t="s">
        <v>68</v>
      </c>
      <c r="B39" s="255"/>
      <c r="C39" s="255"/>
      <c r="D39" s="255"/>
      <c r="E39" s="255"/>
      <c r="F39" s="255"/>
      <c r="G39" s="255"/>
      <c r="H39" s="255"/>
      <c r="I39" s="256"/>
      <c r="J39" s="173">
        <f>SUM(J37:J38)</f>
        <v>0</v>
      </c>
      <c r="K39" s="101"/>
      <c r="L39" s="102"/>
      <c r="M39" s="182"/>
      <c r="N39" s="102"/>
      <c r="O39" s="102"/>
      <c r="P39" s="102"/>
      <c r="Q39" s="102"/>
      <c r="R39" s="102"/>
      <c r="S39" s="102"/>
      <c r="T39" s="102"/>
    </row>
    <row r="40" spans="1:20" ht="12" customHeight="1" x14ac:dyDescent="0.2">
      <c r="A40" s="251" t="s">
        <v>7</v>
      </c>
      <c r="B40" s="252"/>
      <c r="C40" s="252"/>
      <c r="D40" s="252"/>
      <c r="E40" s="252"/>
      <c r="F40" s="252"/>
      <c r="G40" s="252"/>
      <c r="H40" s="252"/>
      <c r="I40" s="252"/>
      <c r="J40" s="115"/>
      <c r="K40" s="103"/>
      <c r="N40" s="111"/>
    </row>
    <row r="41" spans="1:20" ht="12" customHeight="1" x14ac:dyDescent="0.2">
      <c r="A41" s="15"/>
      <c r="B41" s="5" t="s">
        <v>95</v>
      </c>
      <c r="C41" s="5"/>
      <c r="D41" s="5"/>
      <c r="E41" s="170">
        <v>0</v>
      </c>
      <c r="F41" s="5" t="s">
        <v>70</v>
      </c>
      <c r="G41" s="162">
        <v>0</v>
      </c>
      <c r="H41" s="162" t="s">
        <v>71</v>
      </c>
      <c r="I41" s="5"/>
      <c r="J41" s="114">
        <f>E41*G41</f>
        <v>0</v>
      </c>
      <c r="K41" s="103"/>
    </row>
    <row r="42" spans="1:20" ht="12" customHeight="1" x14ac:dyDescent="0.2">
      <c r="A42" s="14"/>
      <c r="B42" s="271" t="s">
        <v>8</v>
      </c>
      <c r="C42" s="271"/>
      <c r="D42" s="271"/>
      <c r="E42" s="271"/>
      <c r="F42" s="271"/>
      <c r="G42" s="271"/>
      <c r="H42" s="271"/>
      <c r="I42" s="300"/>
      <c r="J42" s="171"/>
      <c r="K42" s="103"/>
      <c r="N42" s="112"/>
    </row>
    <row r="43" spans="1:20" ht="12" customHeight="1" x14ac:dyDescent="0.2">
      <c r="A43" s="15"/>
      <c r="B43" s="261" t="s">
        <v>9</v>
      </c>
      <c r="C43" s="261"/>
      <c r="D43" s="261"/>
      <c r="E43" s="261"/>
      <c r="F43" s="261"/>
      <c r="G43" s="261"/>
      <c r="H43" s="261"/>
      <c r="I43" s="298"/>
      <c r="J43" s="171"/>
      <c r="K43" s="103"/>
    </row>
    <row r="44" spans="1:20" ht="12" customHeight="1" thickBot="1" x14ac:dyDescent="0.25">
      <c r="A44" s="20"/>
      <c r="B44" s="253" t="s">
        <v>10</v>
      </c>
      <c r="C44" s="253"/>
      <c r="D44" s="253"/>
      <c r="E44" s="253"/>
      <c r="F44" s="253"/>
      <c r="G44" s="253"/>
      <c r="H44" s="253"/>
      <c r="I44" s="299"/>
      <c r="J44" s="172"/>
      <c r="K44" s="103"/>
    </row>
    <row r="45" spans="1:20" ht="12" customHeight="1" thickBot="1" x14ac:dyDescent="0.25">
      <c r="A45" s="301" t="s">
        <v>25</v>
      </c>
      <c r="B45" s="302"/>
      <c r="C45" s="302"/>
      <c r="D45" s="302"/>
      <c r="E45" s="302"/>
      <c r="F45" s="302"/>
      <c r="G45" s="302"/>
      <c r="H45" s="302"/>
      <c r="I45" s="303"/>
      <c r="J45" s="174">
        <f>SUM(J41:J44)</f>
        <v>0</v>
      </c>
      <c r="K45" s="103"/>
    </row>
    <row r="46" spans="1:20" ht="12" customHeight="1" x14ac:dyDescent="0.2">
      <c r="A46" s="251" t="s">
        <v>28</v>
      </c>
      <c r="B46" s="252"/>
      <c r="C46" s="252"/>
      <c r="D46" s="252"/>
      <c r="E46" s="252"/>
      <c r="F46" s="252"/>
      <c r="G46" s="252"/>
      <c r="H46" s="252"/>
      <c r="I46" s="252"/>
      <c r="J46" s="23"/>
      <c r="K46" s="103"/>
    </row>
    <row r="47" spans="1:20" ht="12" customHeight="1" x14ac:dyDescent="0.2">
      <c r="A47" s="13"/>
      <c r="B47" s="5" t="s">
        <v>76</v>
      </c>
      <c r="C47" s="5">
        <f>'Year 4'!C47</f>
        <v>0</v>
      </c>
      <c r="D47" s="213" t="s">
        <v>94</v>
      </c>
      <c r="E47" s="296">
        <f>'Year 4'!E47</f>
        <v>0</v>
      </c>
      <c r="F47" s="296"/>
      <c r="G47" s="213" t="s">
        <v>81</v>
      </c>
      <c r="H47" s="265"/>
      <c r="I47" s="266"/>
      <c r="J47" s="163">
        <f>IF(H47+'Year 4'!J47+'Year 3'!J47+'Year 2'!J47+'Year 1'!J47&gt;=25000,25000-('Year 4'!J47+'Year 3'!J47+'Year 2'!J47+'Year 1'!J47),H47)</f>
        <v>0</v>
      </c>
      <c r="K47" s="103"/>
    </row>
    <row r="48" spans="1:20" ht="12" customHeight="1" x14ac:dyDescent="0.2">
      <c r="A48" s="13"/>
      <c r="B48" s="5" t="s">
        <v>77</v>
      </c>
      <c r="C48" s="5">
        <f>'Year 4'!C48</f>
        <v>0</v>
      </c>
      <c r="D48" s="213" t="s">
        <v>94</v>
      </c>
      <c r="E48" s="296">
        <f>'Year 4'!E48</f>
        <v>0</v>
      </c>
      <c r="F48" s="296"/>
      <c r="G48" s="213" t="s">
        <v>81</v>
      </c>
      <c r="H48" s="265"/>
      <c r="I48" s="266"/>
      <c r="J48" s="163">
        <f>IF(H48+'Year 3'!J48+'Year 2'!J48+'Year 1'!J48&gt;=25000,25000-('Year 3'!J48+'Year 2'!J48+'Year 1'!J48),H48)</f>
        <v>0</v>
      </c>
      <c r="K48" s="103"/>
    </row>
    <row r="49" spans="1:20" ht="12" customHeight="1" x14ac:dyDescent="0.2">
      <c r="A49" s="13"/>
      <c r="B49" s="5" t="s">
        <v>78</v>
      </c>
      <c r="C49" s="5">
        <f>'Year 4'!C49</f>
        <v>0</v>
      </c>
      <c r="D49" s="213" t="s">
        <v>94</v>
      </c>
      <c r="E49" s="296">
        <f>'Year 4'!E49</f>
        <v>0</v>
      </c>
      <c r="F49" s="296"/>
      <c r="G49" s="213" t="s">
        <v>81</v>
      </c>
      <c r="H49" s="265"/>
      <c r="I49" s="266"/>
      <c r="J49" s="163">
        <f>IF(H49+'Year 3'!J49+'Year 2'!J49+'Year 1'!J49&gt;=25000,25000-('Year 3'!J49+'Year 2'!J49+'Year 1'!J49),H49)</f>
        <v>0</v>
      </c>
      <c r="K49" s="103"/>
    </row>
    <row r="50" spans="1:20" ht="12" customHeight="1" x14ac:dyDescent="0.2">
      <c r="A50" s="13"/>
      <c r="B50" s="5" t="s">
        <v>79</v>
      </c>
      <c r="C50" s="5">
        <f>'Year 4'!C50</f>
        <v>0</v>
      </c>
      <c r="D50" s="213" t="s">
        <v>94</v>
      </c>
      <c r="E50" s="296">
        <f>'Year 4'!E50</f>
        <v>0</v>
      </c>
      <c r="F50" s="296"/>
      <c r="G50" s="213" t="s">
        <v>81</v>
      </c>
      <c r="H50" s="265"/>
      <c r="I50" s="266"/>
      <c r="J50" s="163">
        <f>IF(H50+'Year 3'!J50+'Year 2'!J50+'Year 1'!J50&gt;=25000,25000-('Year 3'!J50+'Year 2'!J50+'Year 1'!J50),H50)</f>
        <v>0</v>
      </c>
      <c r="K50" s="103"/>
    </row>
    <row r="51" spans="1:20" ht="12" customHeight="1" x14ac:dyDescent="0.2">
      <c r="A51" s="13"/>
      <c r="B51" s="5" t="s">
        <v>80</v>
      </c>
      <c r="C51" s="5">
        <f>'Year 4'!C51</f>
        <v>0</v>
      </c>
      <c r="D51" s="213" t="s">
        <v>94</v>
      </c>
      <c r="E51" s="296">
        <f>'Year 4'!E51</f>
        <v>0</v>
      </c>
      <c r="F51" s="296"/>
      <c r="G51" s="213" t="s">
        <v>81</v>
      </c>
      <c r="H51" s="265"/>
      <c r="I51" s="266"/>
      <c r="J51" s="163">
        <f>IF(H51+'Year 3'!J51+'Year 2'!J51+'Year 1'!J51&gt;=25000,25000-('Year 3'!J51+'Year 2'!J51+'Year 1'!J51),H51)</f>
        <v>0</v>
      </c>
      <c r="K51" s="103"/>
    </row>
    <row r="52" spans="1:20" ht="12" customHeight="1" thickBot="1" x14ac:dyDescent="0.25">
      <c r="A52" s="116"/>
      <c r="B52" s="117" t="s">
        <v>36</v>
      </c>
      <c r="C52" s="118"/>
      <c r="D52" s="118"/>
      <c r="E52" s="119"/>
      <c r="F52" s="119"/>
      <c r="G52" s="119"/>
      <c r="H52" s="119"/>
      <c r="I52" s="119"/>
      <c r="J52" s="175">
        <f>SUM(H47:H51)-SUM(J47:J51)</f>
        <v>0</v>
      </c>
      <c r="K52" s="103"/>
    </row>
    <row r="53" spans="1:20" ht="12" customHeight="1" thickBot="1" x14ac:dyDescent="0.25">
      <c r="A53" s="257" t="s">
        <v>27</v>
      </c>
      <c r="B53" s="258"/>
      <c r="C53" s="249"/>
      <c r="D53" s="207"/>
      <c r="E53" s="160"/>
      <c r="F53" s="160"/>
      <c r="G53" s="160"/>
      <c r="H53" s="160"/>
      <c r="I53" s="160"/>
      <c r="J53" s="158">
        <f>SUM(J47:J52)</f>
        <v>0</v>
      </c>
      <c r="K53" s="103"/>
    </row>
    <row r="54" spans="1:20" s="3" customFormat="1" ht="12" customHeight="1" x14ac:dyDescent="0.2">
      <c r="A54" s="262" t="s">
        <v>65</v>
      </c>
      <c r="B54" s="263"/>
      <c r="C54" s="263"/>
      <c r="D54" s="263"/>
      <c r="E54" s="263"/>
      <c r="F54" s="263"/>
      <c r="G54" s="263"/>
      <c r="H54" s="263"/>
      <c r="I54" s="264"/>
      <c r="J54" s="22"/>
      <c r="K54" s="99"/>
      <c r="L54" s="100"/>
      <c r="M54" s="181"/>
      <c r="N54" s="100"/>
      <c r="O54" s="100"/>
      <c r="P54" s="100"/>
      <c r="Q54" s="100"/>
      <c r="R54" s="100"/>
      <c r="S54" s="100"/>
      <c r="T54" s="100"/>
    </row>
    <row r="55" spans="1:20" ht="12" customHeight="1" x14ac:dyDescent="0.2">
      <c r="A55" s="15"/>
      <c r="B55" s="261" t="s">
        <v>12</v>
      </c>
      <c r="C55" s="261"/>
      <c r="D55" s="261"/>
      <c r="E55" s="261"/>
      <c r="F55" s="261"/>
      <c r="G55" s="261"/>
      <c r="H55" s="261"/>
      <c r="I55" s="261"/>
      <c r="J55" s="90"/>
      <c r="K55" s="103"/>
    </row>
    <row r="56" spans="1:20" ht="12" customHeight="1" x14ac:dyDescent="0.2">
      <c r="A56" s="15"/>
      <c r="B56" s="261" t="s">
        <v>13</v>
      </c>
      <c r="C56" s="261"/>
      <c r="D56" s="261"/>
      <c r="E56" s="261"/>
      <c r="F56" s="261"/>
      <c r="G56" s="261"/>
      <c r="H56" s="261"/>
      <c r="I56" s="261"/>
      <c r="J56" s="90"/>
      <c r="K56" s="103"/>
    </row>
    <row r="57" spans="1:20" ht="12" customHeight="1" x14ac:dyDescent="0.2">
      <c r="A57" s="15"/>
      <c r="B57" s="261" t="s">
        <v>14</v>
      </c>
      <c r="C57" s="261"/>
      <c r="D57" s="261"/>
      <c r="E57" s="261"/>
      <c r="F57" s="261"/>
      <c r="G57" s="261"/>
      <c r="H57" s="261"/>
      <c r="I57" s="261"/>
      <c r="J57" s="90"/>
      <c r="K57" s="103"/>
    </row>
    <row r="58" spans="1:20" ht="12" customHeight="1" x14ac:dyDescent="0.2">
      <c r="A58" s="15"/>
      <c r="B58" s="261" t="s">
        <v>98</v>
      </c>
      <c r="C58" s="261"/>
      <c r="D58" s="261"/>
      <c r="E58" s="261"/>
      <c r="F58" s="261"/>
      <c r="G58" s="261"/>
      <c r="H58" s="261"/>
      <c r="I58" s="261"/>
      <c r="J58" s="225"/>
      <c r="K58" s="103"/>
    </row>
    <row r="59" spans="1:20" ht="12" customHeight="1" x14ac:dyDescent="0.2">
      <c r="A59" s="15"/>
      <c r="B59" s="304" t="s">
        <v>62</v>
      </c>
      <c r="C59" s="304"/>
      <c r="D59" s="304"/>
      <c r="E59" s="304"/>
      <c r="F59" s="304"/>
      <c r="G59" s="304"/>
      <c r="H59" s="304"/>
      <c r="I59" s="304"/>
      <c r="J59" s="90"/>
      <c r="K59" s="12" t="s">
        <v>87</v>
      </c>
      <c r="L59" s="9">
        <f>'Year 4'!L60</f>
        <v>2029</v>
      </c>
      <c r="M59" s="179">
        <f>'Year 4'!M60*1.05</f>
        <v>5510</v>
      </c>
    </row>
    <row r="60" spans="1:20" ht="12" customHeight="1" thickBot="1" x14ac:dyDescent="0.25">
      <c r="A60" s="20"/>
      <c r="B60" s="253" t="s">
        <v>10</v>
      </c>
      <c r="C60" s="253"/>
      <c r="D60" s="253"/>
      <c r="E60" s="253"/>
      <c r="F60" s="253"/>
      <c r="G60" s="253"/>
      <c r="H60" s="253"/>
      <c r="I60" s="253"/>
      <c r="J60" s="89"/>
      <c r="K60" s="12" t="s">
        <v>88</v>
      </c>
      <c r="L60" s="9">
        <f>L59+1</f>
        <v>2030</v>
      </c>
      <c r="M60" s="179">
        <f>M59</f>
        <v>5510</v>
      </c>
    </row>
    <row r="61" spans="1:20" ht="12" customHeight="1" thickBot="1" x14ac:dyDescent="0.25">
      <c r="A61" s="257" t="s">
        <v>15</v>
      </c>
      <c r="B61" s="258"/>
      <c r="C61" s="258"/>
      <c r="D61" s="258"/>
      <c r="E61" s="258"/>
      <c r="F61" s="258"/>
      <c r="G61" s="258"/>
      <c r="H61" s="258"/>
      <c r="I61" s="273"/>
      <c r="J61" s="158">
        <f>SUM(J55:J60)</f>
        <v>0</v>
      </c>
      <c r="K61" s="103"/>
    </row>
    <row r="62" spans="1:20" ht="12" customHeight="1" thickBot="1" x14ac:dyDescent="0.25">
      <c r="A62" s="259" t="s">
        <v>11</v>
      </c>
      <c r="B62" s="260"/>
      <c r="C62" s="260"/>
      <c r="D62" s="260"/>
      <c r="E62" s="260"/>
      <c r="F62" s="260"/>
      <c r="G62" s="260"/>
      <c r="H62" s="260"/>
      <c r="I62" s="260"/>
      <c r="J62" s="151">
        <f>J30+J35+J39+J45+J53+J61</f>
        <v>0</v>
      </c>
      <c r="K62" s="103"/>
    </row>
    <row r="63" spans="1:20" ht="20.25" customHeight="1" x14ac:dyDescent="0.2">
      <c r="A63" s="276" t="s">
        <v>66</v>
      </c>
      <c r="B63" s="277"/>
      <c r="C63" s="277"/>
      <c r="D63" s="278"/>
      <c r="E63" s="18"/>
      <c r="F63" s="19" t="s">
        <v>1</v>
      </c>
      <c r="G63" s="45" t="s">
        <v>37</v>
      </c>
      <c r="H63" s="10" t="s">
        <v>2</v>
      </c>
      <c r="I63" s="145"/>
      <c r="J63" s="148"/>
      <c r="K63" s="103"/>
    </row>
    <row r="64" spans="1:20" ht="12" customHeight="1" x14ac:dyDescent="0.2">
      <c r="A64" s="279"/>
      <c r="B64" s="280"/>
      <c r="C64" s="280"/>
      <c r="D64" s="281"/>
      <c r="E64" s="2" t="s">
        <v>59</v>
      </c>
      <c r="F64" s="143">
        <f>'Year 2'!F64</f>
        <v>0.48</v>
      </c>
      <c r="G64" s="75">
        <f>SUM(J62-J59-J52-J35-J45)</f>
        <v>0</v>
      </c>
      <c r="H64" s="75">
        <f>F64*G64</f>
        <v>0</v>
      </c>
      <c r="I64" s="146"/>
      <c r="J64" s="149"/>
      <c r="K64" s="103"/>
    </row>
    <row r="65" spans="1:13" ht="12" customHeight="1" thickBot="1" x14ac:dyDescent="0.25">
      <c r="A65" s="231" t="s">
        <v>57</v>
      </c>
      <c r="B65" s="232"/>
      <c r="C65" s="232"/>
      <c r="D65" s="233"/>
      <c r="E65" s="140"/>
      <c r="F65" s="141"/>
      <c r="G65" s="140"/>
      <c r="H65" s="142"/>
      <c r="I65" s="146"/>
      <c r="J65" s="152">
        <f>SUM(H64:H65)</f>
        <v>0</v>
      </c>
      <c r="K65" s="103"/>
      <c r="M65" s="184"/>
    </row>
    <row r="66" spans="1:13" ht="12" customHeight="1" thickBot="1" x14ac:dyDescent="0.25">
      <c r="A66" s="259" t="s">
        <v>58</v>
      </c>
      <c r="B66" s="260"/>
      <c r="C66" s="260"/>
      <c r="D66" s="260"/>
      <c r="E66" s="260"/>
      <c r="F66" s="260"/>
      <c r="G66" s="260"/>
      <c r="H66" s="260"/>
      <c r="I66" s="260"/>
      <c r="J66" s="151">
        <f>J62+J65</f>
        <v>0</v>
      </c>
      <c r="K66" s="103"/>
      <c r="M66" s="184"/>
    </row>
    <row r="67" spans="1:13" ht="11.25" customHeight="1" x14ac:dyDescent="0.2">
      <c r="A67" s="267" t="s">
        <v>69</v>
      </c>
      <c r="B67" s="268"/>
      <c r="C67" s="268"/>
      <c r="D67" s="268"/>
      <c r="E67" s="268"/>
      <c r="F67" s="268"/>
      <c r="G67" s="268"/>
      <c r="H67" s="268"/>
      <c r="I67" s="268"/>
      <c r="J67" s="77" t="str">
        <f>'Year 1'!J67</f>
        <v>rev 10.29.25</v>
      </c>
      <c r="K67" s="103"/>
      <c r="M67" s="184"/>
    </row>
    <row r="68" spans="1:13" x14ac:dyDescent="0.2">
      <c r="K68" s="103"/>
      <c r="M68" s="184"/>
    </row>
  </sheetData>
  <sheetProtection sheet="1" formatRows="0"/>
  <mergeCells count="59">
    <mergeCell ref="A1:I1"/>
    <mergeCell ref="A3:C3"/>
    <mergeCell ref="G3:I3"/>
    <mergeCell ref="A16:I16"/>
    <mergeCell ref="A17:C17"/>
    <mergeCell ref="G2:H2"/>
    <mergeCell ref="B8:D8"/>
    <mergeCell ref="B9:D9"/>
    <mergeCell ref="B10:D10"/>
    <mergeCell ref="B11:D11"/>
    <mergeCell ref="B12:D12"/>
    <mergeCell ref="B13:D13"/>
    <mergeCell ref="B14:D14"/>
    <mergeCell ref="B15:D15"/>
    <mergeCell ref="J3:J4"/>
    <mergeCell ref="B4:D4"/>
    <mergeCell ref="B5:D5"/>
    <mergeCell ref="B6:D6"/>
    <mergeCell ref="B7:D7"/>
    <mergeCell ref="A29:B29"/>
    <mergeCell ref="A40:I40"/>
    <mergeCell ref="A27:C27"/>
    <mergeCell ref="B44:I44"/>
    <mergeCell ref="A30:C30"/>
    <mergeCell ref="A35:I35"/>
    <mergeCell ref="A36:I36"/>
    <mergeCell ref="A31:I31"/>
    <mergeCell ref="A39:I39"/>
    <mergeCell ref="B37:I37"/>
    <mergeCell ref="B38:I38"/>
    <mergeCell ref="A28:C28"/>
    <mergeCell ref="A63:D64"/>
    <mergeCell ref="A45:I45"/>
    <mergeCell ref="A67:I67"/>
    <mergeCell ref="A62:I62"/>
    <mergeCell ref="A66:I66"/>
    <mergeCell ref="B55:I55"/>
    <mergeCell ref="E47:F47"/>
    <mergeCell ref="H47:I47"/>
    <mergeCell ref="E48:F48"/>
    <mergeCell ref="H48:I48"/>
    <mergeCell ref="E49:F49"/>
    <mergeCell ref="H49:I49"/>
    <mergeCell ref="E50:F50"/>
    <mergeCell ref="H50:I50"/>
    <mergeCell ref="A53:C53"/>
    <mergeCell ref="A65:D65"/>
    <mergeCell ref="A61:I61"/>
    <mergeCell ref="B56:I56"/>
    <mergeCell ref="A46:I46"/>
    <mergeCell ref="B42:I42"/>
    <mergeCell ref="B43:I43"/>
    <mergeCell ref="B60:I60"/>
    <mergeCell ref="B58:I58"/>
    <mergeCell ref="B59:I59"/>
    <mergeCell ref="E51:F51"/>
    <mergeCell ref="A54:I54"/>
    <mergeCell ref="B57:I57"/>
    <mergeCell ref="H51:I51"/>
  </mergeCells>
  <phoneticPr fontId="0" type="noConversion"/>
  <printOptions horizontalCentered="1"/>
  <pageMargins left="0.5" right="0.5" top="0.4" bottom="0.5" header="0.5" footer="0.5"/>
  <pageSetup scale="95" fitToWidth="0"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pageSetUpPr fitToPage="1"/>
  </sheetPr>
  <dimension ref="A1:T67"/>
  <sheetViews>
    <sheetView showZeros="0" zoomScaleNormal="100" workbookViewId="0">
      <selection activeCell="B5" sqref="B5:D5"/>
    </sheetView>
  </sheetViews>
  <sheetFormatPr defaultColWidth="9.1796875" defaultRowHeight="9" x14ac:dyDescent="0.2"/>
  <cols>
    <col min="1" max="1" width="2.54296875" style="2" customWidth="1"/>
    <col min="2" max="2" width="3.453125" style="2" customWidth="1"/>
    <col min="3" max="3" width="37.81640625" style="2" customWidth="1"/>
    <col min="4" max="4" width="5.81640625" style="2" customWidth="1"/>
    <col min="5" max="5" width="10.1796875" style="2" customWidth="1"/>
    <col min="6" max="6" width="8.1796875" style="2" customWidth="1"/>
    <col min="7" max="8" width="8.81640625" style="2" customWidth="1"/>
    <col min="9" max="9" width="6.81640625" style="2" customWidth="1"/>
    <col min="10" max="10" width="9.1796875" style="7" customWidth="1"/>
    <col min="11" max="11" width="6.08984375" style="104" customWidth="1"/>
    <col min="12" max="12" width="4.81640625" style="104" customWidth="1"/>
    <col min="13" max="13" width="8" style="104" customWidth="1"/>
    <col min="14" max="20" width="9.1796875" style="104"/>
    <col min="21" max="16384" width="9.1796875" style="2"/>
  </cols>
  <sheetData>
    <row r="1" spans="1:20" s="6" customFormat="1" ht="13" customHeight="1" x14ac:dyDescent="0.25">
      <c r="A1" s="308" t="str">
        <f>'Year 1'!A1:I1</f>
        <v xml:space="preserve">SPONSOR: </v>
      </c>
      <c r="B1" s="308"/>
      <c r="C1" s="308"/>
      <c r="D1" s="308"/>
      <c r="E1" s="308"/>
      <c r="F1" s="308"/>
      <c r="G1" s="308"/>
      <c r="H1" s="308"/>
      <c r="I1" s="308"/>
      <c r="J1" s="68" t="s">
        <v>44</v>
      </c>
      <c r="K1" s="98"/>
      <c r="L1" s="98"/>
      <c r="M1" s="98"/>
      <c r="N1" s="98"/>
      <c r="O1" s="98"/>
      <c r="P1" s="98"/>
      <c r="Q1" s="98"/>
      <c r="R1" s="98"/>
      <c r="S1" s="98"/>
      <c r="T1" s="98"/>
    </row>
    <row r="2" spans="1:20" s="6" customFormat="1" ht="12.75" customHeight="1" thickBot="1" x14ac:dyDescent="0.3">
      <c r="A2" s="188" t="str">
        <f>'Year 1'!A2:I2</f>
        <v xml:space="preserve">PRINCIPAL INVESTIGATOR:  </v>
      </c>
      <c r="B2" s="188"/>
      <c r="C2" s="188"/>
      <c r="D2" s="187"/>
      <c r="E2" s="188"/>
      <c r="F2" s="188"/>
      <c r="G2" s="313"/>
      <c r="H2" s="313"/>
      <c r="I2" s="195"/>
      <c r="J2" s="196"/>
      <c r="K2" s="98"/>
      <c r="L2" s="98"/>
      <c r="M2" s="98"/>
      <c r="N2" s="98"/>
      <c r="O2" s="98"/>
      <c r="P2" s="98"/>
      <c r="Q2" s="98"/>
      <c r="R2" s="98"/>
      <c r="S2" s="98"/>
      <c r="T2" s="98"/>
    </row>
    <row r="3" spans="1:20" s="3" customFormat="1" ht="12" customHeight="1" x14ac:dyDescent="0.2">
      <c r="A3" s="235" t="s">
        <v>22</v>
      </c>
      <c r="B3" s="309"/>
      <c r="C3" s="309"/>
      <c r="D3" s="209"/>
      <c r="E3" s="27" t="s">
        <v>4</v>
      </c>
      <c r="F3" s="26" t="s">
        <v>5</v>
      </c>
      <c r="G3" s="310" t="s">
        <v>23</v>
      </c>
      <c r="H3" s="311"/>
      <c r="I3" s="312"/>
      <c r="J3" s="282" t="s">
        <v>24</v>
      </c>
      <c r="K3" s="100"/>
      <c r="L3" s="100"/>
      <c r="M3" s="100"/>
      <c r="N3" s="100"/>
      <c r="O3" s="100"/>
      <c r="P3" s="100"/>
      <c r="Q3" s="100"/>
      <c r="R3" s="100"/>
      <c r="S3" s="100"/>
      <c r="T3" s="100"/>
    </row>
    <row r="4" spans="1:20" s="1" customFormat="1" ht="19.5" customHeight="1" thickBot="1" x14ac:dyDescent="0.25">
      <c r="A4" s="16"/>
      <c r="B4" s="238" t="s">
        <v>31</v>
      </c>
      <c r="C4" s="238"/>
      <c r="D4" s="239"/>
      <c r="E4" s="35"/>
      <c r="F4" s="36"/>
      <c r="G4" s="37" t="s">
        <v>104</v>
      </c>
      <c r="H4" s="38" t="s">
        <v>105</v>
      </c>
      <c r="I4" s="54" t="s">
        <v>33</v>
      </c>
      <c r="J4" s="283"/>
      <c r="K4" s="102"/>
      <c r="L4" s="102"/>
      <c r="M4" s="102"/>
      <c r="N4" s="102"/>
      <c r="O4" s="102"/>
      <c r="P4" s="102"/>
      <c r="Q4" s="102"/>
      <c r="R4" s="102"/>
      <c r="S4" s="102"/>
      <c r="T4" s="102"/>
    </row>
    <row r="5" spans="1:20" s="1" customFormat="1" ht="12" customHeight="1" x14ac:dyDescent="0.2">
      <c r="A5" s="33" t="s">
        <v>39</v>
      </c>
      <c r="B5" s="284">
        <f>'Year 1'!B5</f>
        <v>0</v>
      </c>
      <c r="C5" s="284"/>
      <c r="D5" s="297"/>
      <c r="E5" s="73"/>
      <c r="F5" s="71">
        <f t="shared" ref="F5:F10" si="0">E5/9</f>
        <v>0</v>
      </c>
      <c r="G5" s="34"/>
      <c r="H5" s="46"/>
      <c r="I5" s="55"/>
      <c r="J5" s="60">
        <f>'Year 1'!J5+'Year 2'!J5+'Year 3'!J5+'Year 4'!J5+'Year 5'!J5</f>
        <v>0</v>
      </c>
      <c r="K5" s="102"/>
      <c r="L5" s="102"/>
      <c r="M5" s="102"/>
      <c r="N5" s="102"/>
      <c r="O5" s="102"/>
      <c r="P5" s="102"/>
      <c r="Q5" s="102"/>
      <c r="R5" s="102"/>
      <c r="S5" s="102"/>
      <c r="T5" s="102"/>
    </row>
    <row r="6" spans="1:20" s="1" customFormat="1" ht="12" customHeight="1" x14ac:dyDescent="0.2">
      <c r="A6" s="11" t="s">
        <v>40</v>
      </c>
      <c r="B6" s="296">
        <f>'Year 1'!B6</f>
        <v>0</v>
      </c>
      <c r="C6" s="296"/>
      <c r="D6" s="305"/>
      <c r="E6" s="73"/>
      <c r="F6" s="72">
        <f t="shared" si="0"/>
        <v>0</v>
      </c>
      <c r="G6" s="30"/>
      <c r="H6" s="47">
        <v>0</v>
      </c>
      <c r="I6" s="4"/>
      <c r="J6" s="60">
        <f>'Year 1'!J6+'Year 2'!J6+'Year 3'!J6+'Year 4'!J6+'Year 5'!J6</f>
        <v>0</v>
      </c>
      <c r="K6" s="102"/>
      <c r="L6" s="102"/>
      <c r="M6" s="102"/>
      <c r="N6" s="102"/>
      <c r="O6" s="102"/>
      <c r="P6" s="102"/>
      <c r="Q6" s="102"/>
      <c r="R6" s="102"/>
      <c r="S6" s="102"/>
      <c r="T6" s="102"/>
    </row>
    <row r="7" spans="1:20" s="1" customFormat="1" ht="12" customHeight="1" x14ac:dyDescent="0.2">
      <c r="A7" s="11" t="s">
        <v>19</v>
      </c>
      <c r="B7" s="296">
        <f>'Year 1'!B7</f>
        <v>0</v>
      </c>
      <c r="C7" s="296"/>
      <c r="D7" s="305"/>
      <c r="E7" s="73"/>
      <c r="F7" s="72">
        <f t="shared" si="0"/>
        <v>0</v>
      </c>
      <c r="G7" s="30"/>
      <c r="H7" s="47">
        <v>0</v>
      </c>
      <c r="I7" s="4"/>
      <c r="J7" s="60">
        <f>'Year 1'!J7+'Year 2'!J7+'Year 3'!J7+'Year 4'!J7+'Year 5'!J7</f>
        <v>0</v>
      </c>
      <c r="K7" s="102"/>
      <c r="L7" s="102"/>
      <c r="M7" s="102"/>
      <c r="N7" s="102"/>
      <c r="O7" s="102"/>
      <c r="P7" s="102"/>
      <c r="Q7" s="102"/>
      <c r="R7" s="102"/>
      <c r="S7" s="102"/>
      <c r="T7" s="102"/>
    </row>
    <row r="8" spans="1:20" s="1" customFormat="1" ht="12" customHeight="1" x14ac:dyDescent="0.2">
      <c r="A8" s="11" t="s">
        <v>20</v>
      </c>
      <c r="B8" s="296">
        <f>'Year 1'!B8</f>
        <v>0</v>
      </c>
      <c r="C8" s="296"/>
      <c r="D8" s="305"/>
      <c r="E8" s="73"/>
      <c r="F8" s="72">
        <f t="shared" si="0"/>
        <v>0</v>
      </c>
      <c r="G8" s="30"/>
      <c r="H8" s="47"/>
      <c r="I8" s="4"/>
      <c r="J8" s="60">
        <f>'Year 1'!J8+'Year 2'!J8+'Year 3'!J8+'Year 4'!J8+'Year 5'!J8</f>
        <v>0</v>
      </c>
      <c r="K8" s="102"/>
      <c r="L8" s="102"/>
      <c r="M8" s="102"/>
      <c r="N8" s="102"/>
      <c r="O8" s="102"/>
      <c r="P8" s="102"/>
      <c r="Q8" s="102"/>
      <c r="R8" s="102"/>
      <c r="S8" s="102"/>
      <c r="T8" s="102"/>
    </row>
    <row r="9" spans="1:20" s="1" customFormat="1" ht="12" customHeight="1" x14ac:dyDescent="0.2">
      <c r="A9" s="11" t="s">
        <v>21</v>
      </c>
      <c r="B9" s="314">
        <f>'Year 1'!B9</f>
        <v>0</v>
      </c>
      <c r="C9" s="314"/>
      <c r="D9" s="315"/>
      <c r="E9" s="73"/>
      <c r="F9" s="72">
        <f t="shared" si="0"/>
        <v>0</v>
      </c>
      <c r="G9" s="30"/>
      <c r="H9" s="47"/>
      <c r="I9" s="4"/>
      <c r="J9" s="60">
        <f>'Year 1'!J9+'Year 2'!J9+'Year 3'!J9+'Year 4'!J9+'Year 5'!J9</f>
        <v>0</v>
      </c>
      <c r="K9" s="102"/>
      <c r="L9" s="102"/>
      <c r="M9" s="102"/>
      <c r="N9" s="102"/>
      <c r="O9" s="102"/>
      <c r="P9" s="102"/>
      <c r="Q9" s="102"/>
      <c r="R9" s="102"/>
      <c r="S9" s="102"/>
      <c r="T9" s="102"/>
    </row>
    <row r="10" spans="1:20" s="1" customFormat="1" ht="12" customHeight="1" x14ac:dyDescent="0.2">
      <c r="A10" s="11" t="s">
        <v>26</v>
      </c>
      <c r="B10" s="314">
        <f>'Year 1'!B10</f>
        <v>0</v>
      </c>
      <c r="C10" s="314"/>
      <c r="D10" s="315"/>
      <c r="E10" s="73"/>
      <c r="F10" s="72">
        <f t="shared" si="0"/>
        <v>0</v>
      </c>
      <c r="G10" s="30"/>
      <c r="H10" s="47"/>
      <c r="I10" s="4"/>
      <c r="J10" s="60">
        <f>'Year 1'!J10+'Year 2'!J10+'Year 3'!J10+'Year 4'!J10+'Year 5'!J10</f>
        <v>0</v>
      </c>
      <c r="K10" s="102"/>
      <c r="L10" s="102"/>
      <c r="M10" s="102"/>
      <c r="N10" s="102"/>
      <c r="O10" s="102"/>
      <c r="P10" s="102"/>
      <c r="Q10" s="102"/>
      <c r="R10" s="102"/>
      <c r="S10" s="102"/>
      <c r="T10" s="102"/>
    </row>
    <row r="11" spans="1:20" s="1" customFormat="1" ht="12" customHeight="1" thickBot="1" x14ac:dyDescent="0.25">
      <c r="A11" s="16"/>
      <c r="B11" s="238" t="s">
        <v>30</v>
      </c>
      <c r="C11" s="238"/>
      <c r="D11" s="239"/>
      <c r="E11" s="40"/>
      <c r="F11" s="41"/>
      <c r="G11" s="35"/>
      <c r="H11" s="42"/>
      <c r="I11" s="56"/>
      <c r="J11" s="61"/>
      <c r="K11" s="102"/>
      <c r="L11" s="102"/>
      <c r="M11" s="102"/>
      <c r="N11" s="102"/>
      <c r="O11" s="102"/>
      <c r="P11" s="102"/>
      <c r="Q11" s="102"/>
      <c r="R11" s="102"/>
      <c r="S11" s="102"/>
      <c r="T11" s="102"/>
    </row>
    <row r="12" spans="1:20" s="1" customFormat="1" ht="12" customHeight="1" x14ac:dyDescent="0.2">
      <c r="A12" s="33" t="s">
        <v>17</v>
      </c>
      <c r="B12" s="284">
        <f>'Year 1'!B12</f>
        <v>0</v>
      </c>
      <c r="C12" s="284"/>
      <c r="D12" s="297"/>
      <c r="E12" s="73"/>
      <c r="F12" s="71">
        <f>E12/12</f>
        <v>0</v>
      </c>
      <c r="G12" s="48"/>
      <c r="H12" s="39"/>
      <c r="I12" s="57"/>
      <c r="J12" s="60">
        <f>'Year 1'!J12+'Year 2'!J12+'Year 3'!J12+'Year 4'!J12+'Year 5'!J12</f>
        <v>0</v>
      </c>
      <c r="K12" s="102"/>
      <c r="L12" s="102"/>
      <c r="M12" s="102"/>
      <c r="N12" s="102"/>
      <c r="O12" s="102"/>
      <c r="P12" s="102"/>
      <c r="Q12" s="102"/>
      <c r="R12" s="102"/>
      <c r="S12" s="102"/>
      <c r="T12" s="102"/>
    </row>
    <row r="13" spans="1:20" s="1" customFormat="1" ht="12" customHeight="1" x14ac:dyDescent="0.2">
      <c r="A13" s="11" t="s">
        <v>18</v>
      </c>
      <c r="B13" s="296">
        <f>'Year 1'!B13</f>
        <v>0</v>
      </c>
      <c r="C13" s="296"/>
      <c r="D13" s="305"/>
      <c r="E13" s="73"/>
      <c r="F13" s="72">
        <f>E13/12</f>
        <v>0</v>
      </c>
      <c r="G13" s="49"/>
      <c r="H13" s="31"/>
      <c r="I13" s="58"/>
      <c r="J13" s="60">
        <f>'Year 1'!J13+'Year 2'!J13+'Year 3'!J13+'Year 4'!J13+'Year 5'!J13</f>
        <v>0</v>
      </c>
      <c r="K13" s="102"/>
      <c r="L13" s="102"/>
      <c r="M13" s="102"/>
      <c r="N13" s="102"/>
      <c r="O13" s="102"/>
      <c r="P13" s="102"/>
      <c r="Q13" s="102"/>
      <c r="R13" s="102"/>
      <c r="S13" s="102"/>
      <c r="T13" s="102"/>
    </row>
    <row r="14" spans="1:20" s="1" customFormat="1" ht="12" customHeight="1" x14ac:dyDescent="0.2">
      <c r="A14" s="11" t="s">
        <v>32</v>
      </c>
      <c r="B14" s="296">
        <f>'Year 1'!B14</f>
        <v>0</v>
      </c>
      <c r="C14" s="296"/>
      <c r="D14" s="305"/>
      <c r="E14" s="73"/>
      <c r="F14" s="72">
        <f>E14/12</f>
        <v>0</v>
      </c>
      <c r="G14" s="49"/>
      <c r="H14" s="31"/>
      <c r="I14" s="58"/>
      <c r="J14" s="60">
        <f>'Year 1'!J14+'Year 2'!J14+'Year 3'!J14+'Year 4'!J14+'Year 5'!J14</f>
        <v>0</v>
      </c>
      <c r="K14" s="102"/>
      <c r="L14" s="102"/>
      <c r="M14" s="102"/>
      <c r="N14" s="102"/>
      <c r="O14" s="102"/>
      <c r="P14" s="102"/>
      <c r="Q14" s="102"/>
      <c r="R14" s="102"/>
      <c r="S14" s="102"/>
      <c r="T14" s="102"/>
    </row>
    <row r="15" spans="1:20" s="1" customFormat="1" ht="12" customHeight="1" thickBot="1" x14ac:dyDescent="0.25">
      <c r="A15" s="20" t="s">
        <v>20</v>
      </c>
      <c r="B15" s="306">
        <f>'Year 1'!B15</f>
        <v>0</v>
      </c>
      <c r="C15" s="306"/>
      <c r="D15" s="307"/>
      <c r="E15" s="135"/>
      <c r="F15" s="120">
        <f>E15/12</f>
        <v>0</v>
      </c>
      <c r="G15" s="136"/>
      <c r="H15" s="122"/>
      <c r="I15" s="123"/>
      <c r="J15" s="95">
        <f>'Year 1'!J15+'Year 2'!J15+'Year 3'!J15+'Year 4'!J15+'Year 5'!J15</f>
        <v>0</v>
      </c>
      <c r="K15" s="102"/>
      <c r="L15" s="102"/>
      <c r="M15" s="102"/>
      <c r="N15" s="102"/>
      <c r="O15" s="102"/>
      <c r="P15" s="102"/>
      <c r="Q15" s="102"/>
      <c r="R15" s="102"/>
      <c r="S15" s="102"/>
      <c r="T15" s="102"/>
    </row>
    <row r="16" spans="1:20" s="1" customFormat="1" ht="12" customHeight="1" thickBot="1" x14ac:dyDescent="0.25">
      <c r="A16" s="246" t="s">
        <v>16</v>
      </c>
      <c r="B16" s="247"/>
      <c r="C16" s="247"/>
      <c r="D16" s="247"/>
      <c r="E16" s="247"/>
      <c r="F16" s="247"/>
      <c r="G16" s="247"/>
      <c r="H16" s="247"/>
      <c r="I16" s="247"/>
      <c r="J16" s="137">
        <f>'Year 1'!J16+'Year 2'!J16+'Year 3'!J16+'Year 4'!J16+'Year 5'!J16</f>
        <v>0</v>
      </c>
      <c r="K16" s="102"/>
      <c r="L16" s="102"/>
      <c r="M16" s="102"/>
      <c r="N16" s="102"/>
      <c r="O16" s="102"/>
      <c r="P16" s="102"/>
      <c r="Q16" s="102"/>
      <c r="R16" s="102"/>
      <c r="S16" s="102"/>
      <c r="T16" s="102"/>
    </row>
    <row r="17" spans="1:20" ht="21.75" customHeight="1" thickBot="1" x14ac:dyDescent="0.25">
      <c r="A17" s="262" t="s">
        <v>55</v>
      </c>
      <c r="B17" s="284"/>
      <c r="C17" s="284"/>
      <c r="D17" s="208"/>
      <c r="E17" s="52"/>
      <c r="F17" s="53"/>
      <c r="G17" s="50" t="s">
        <v>34</v>
      </c>
      <c r="H17" s="44" t="s">
        <v>35</v>
      </c>
      <c r="I17" s="59" t="s">
        <v>33</v>
      </c>
      <c r="J17" s="21"/>
    </row>
    <row r="18" spans="1:20" ht="12" customHeight="1" x14ac:dyDescent="0.2">
      <c r="A18" s="12" t="s">
        <v>6</v>
      </c>
      <c r="B18" s="8">
        <f>'Year 1'!B18+'Year 2'!B18+'Year 3'!B18+'Year 4'!B18+'Year 5'!B18</f>
        <v>0</v>
      </c>
      <c r="C18" s="5" t="s">
        <v>82</v>
      </c>
      <c r="D18" s="210"/>
      <c r="E18" s="32"/>
      <c r="F18" s="43"/>
      <c r="G18" s="51"/>
      <c r="H18" s="122"/>
      <c r="I18" s="123"/>
      <c r="J18" s="60">
        <f>'Year 1'!J18+'Year 2'!J18+'Year 3'!J18+'Year 4'!J18+'Year 5'!J18</f>
        <v>0</v>
      </c>
    </row>
    <row r="19" spans="1:20" ht="12" customHeight="1" x14ac:dyDescent="0.2">
      <c r="A19" s="12" t="s">
        <v>6</v>
      </c>
      <c r="B19" s="8">
        <f>'Year 1'!B19+'Year 2'!B19+'Year 3'!B19+'Year 4'!B19+'Year 5'!B19</f>
        <v>0</v>
      </c>
      <c r="C19" s="5" t="s">
        <v>83</v>
      </c>
      <c r="D19" s="210"/>
      <c r="E19" s="32"/>
      <c r="F19" s="43"/>
      <c r="G19" s="178"/>
      <c r="H19" s="122"/>
      <c r="I19" s="123"/>
      <c r="J19" s="60">
        <f>'Year 1'!J19+'Year 2'!J19+'Year 3'!J19+'Year 4'!J19+'Year 5'!J19</f>
        <v>0</v>
      </c>
    </row>
    <row r="20" spans="1:20" ht="12" customHeight="1" x14ac:dyDescent="0.2">
      <c r="A20" s="12" t="s">
        <v>6</v>
      </c>
      <c r="B20" s="8">
        <f>'Year 1'!B20+'Year 2'!B20+'Year 3'!B20+'Year 4'!B20+'Year 5'!B20</f>
        <v>0</v>
      </c>
      <c r="C20" s="5" t="s">
        <v>3</v>
      </c>
      <c r="D20" s="210"/>
      <c r="E20" s="193"/>
      <c r="F20" s="43"/>
      <c r="G20" s="9"/>
      <c r="H20" s="122"/>
      <c r="I20" s="123"/>
      <c r="J20" s="60">
        <f>'Year 1'!J20+'Year 2'!J20+'Year 3'!J20+'Year 4'!J20+'Year 5'!J20</f>
        <v>0</v>
      </c>
    </row>
    <row r="21" spans="1:20" s="1" customFormat="1" ht="12" customHeight="1" x14ac:dyDescent="0.2">
      <c r="A21" s="12" t="s">
        <v>6</v>
      </c>
      <c r="B21" s="8">
        <f>'Year 1'!B21+'Year 2'!B21+'Year 3'!B21+'Year 4'!B21+'Year 5'!B21</f>
        <v>0</v>
      </c>
      <c r="C21" s="5" t="s">
        <v>84</v>
      </c>
      <c r="D21" s="5"/>
      <c r="E21" s="30"/>
      <c r="F21" s="216"/>
      <c r="G21" s="215"/>
      <c r="H21" s="217"/>
      <c r="I21" s="217">
        <v>0</v>
      </c>
      <c r="J21" s="60">
        <f>'Year 1'!J21+'Year 2'!J21+'Year 3'!J21+'Year 4'!J21+'Year 5'!J21</f>
        <v>0</v>
      </c>
      <c r="K21" s="106"/>
      <c r="L21" s="102"/>
      <c r="M21" s="102"/>
      <c r="N21" s="102"/>
      <c r="O21" s="102"/>
      <c r="P21" s="102"/>
      <c r="Q21" s="102"/>
      <c r="R21" s="102"/>
      <c r="S21" s="102"/>
      <c r="T21" s="102"/>
    </row>
    <row r="22" spans="1:20" s="1" customFormat="1" ht="12" customHeight="1" x14ac:dyDescent="0.2">
      <c r="A22" s="12" t="s">
        <v>6</v>
      </c>
      <c r="B22" s="8">
        <f>'Year 1'!B22+'Year 2'!B22+'Year 3'!B22+'Year 4'!B22+'Year 5'!B22</f>
        <v>0</v>
      </c>
      <c r="C22" s="5" t="s">
        <v>85</v>
      </c>
      <c r="D22" s="5"/>
      <c r="E22" s="30"/>
      <c r="F22" s="216"/>
      <c r="G22" s="215"/>
      <c r="H22" s="217"/>
      <c r="I22" s="217">
        <v>0</v>
      </c>
      <c r="J22" s="60">
        <f>'Year 1'!J22+'Year 2'!J22+'Year 3'!J22+'Year 4'!J22+'Year 5'!J22</f>
        <v>0</v>
      </c>
      <c r="K22" s="106"/>
      <c r="L22" s="102"/>
      <c r="M22" s="102"/>
      <c r="N22" s="102"/>
      <c r="O22" s="102"/>
      <c r="P22" s="102"/>
      <c r="Q22" s="102"/>
      <c r="R22" s="102"/>
      <c r="S22" s="102"/>
      <c r="T22" s="102"/>
    </row>
    <row r="23" spans="1:20" s="1" customFormat="1" ht="12" customHeight="1" x14ac:dyDescent="0.2">
      <c r="A23" s="12" t="s">
        <v>6</v>
      </c>
      <c r="B23" s="8">
        <f>'Year 1'!B23+'Year 2'!B23+'Year 3'!B23+'Year 4'!B23+'Year 5'!B23</f>
        <v>0</v>
      </c>
      <c r="C23" s="5" t="s">
        <v>86</v>
      </c>
      <c r="D23" s="5"/>
      <c r="E23" s="194"/>
      <c r="F23" s="92"/>
      <c r="G23" s="218"/>
      <c r="H23" s="86"/>
      <c r="I23" s="81"/>
      <c r="J23" s="60">
        <f>'Year 1'!J23+'Year 2'!J23+'Year 3'!J23+'Year 4'!J23+'Year 5'!J23</f>
        <v>0</v>
      </c>
      <c r="K23" s="102"/>
      <c r="L23" s="102"/>
      <c r="M23" s="102"/>
      <c r="N23" s="102"/>
      <c r="O23" s="102"/>
      <c r="P23" s="102"/>
      <c r="Q23" s="102"/>
      <c r="R23" s="102"/>
      <c r="S23" s="102"/>
      <c r="T23" s="102"/>
    </row>
    <row r="24" spans="1:20" s="1" customFormat="1" ht="12" customHeight="1" x14ac:dyDescent="0.2">
      <c r="A24" s="12" t="s">
        <v>6</v>
      </c>
      <c r="B24" s="8">
        <f>'Year 1'!B24+'Year 2'!B24+'Year 3'!B24+'Year 4'!B24+'Year 5'!B24</f>
        <v>0</v>
      </c>
      <c r="C24" s="5" t="s">
        <v>99</v>
      </c>
      <c r="D24" s="5"/>
      <c r="E24" s="194"/>
      <c r="F24" s="92"/>
      <c r="G24" s="218"/>
      <c r="H24" s="86"/>
      <c r="I24" s="81"/>
      <c r="J24" s="60">
        <f>'Year 1'!J24+'Year 2'!J24+'Year 3'!J24+'Year 4'!J24+'Year 5'!J24</f>
        <v>0</v>
      </c>
      <c r="K24" s="102"/>
      <c r="L24" s="102"/>
      <c r="M24" s="102"/>
      <c r="N24" s="102"/>
      <c r="O24" s="102"/>
      <c r="P24" s="102"/>
      <c r="Q24" s="102"/>
      <c r="R24" s="102"/>
      <c r="S24" s="102"/>
      <c r="T24" s="102"/>
    </row>
    <row r="25" spans="1:20" s="1" customFormat="1" ht="12" customHeight="1" x14ac:dyDescent="0.2">
      <c r="A25" s="12" t="s">
        <v>6</v>
      </c>
      <c r="B25" s="8">
        <f>'Year 1'!B25+'Year 2'!B25+'Year 3'!B25+'Year 4'!B25+'Year 5'!B25</f>
        <v>0</v>
      </c>
      <c r="C25" s="5" t="s">
        <v>96</v>
      </c>
      <c r="D25" s="5"/>
      <c r="E25" s="214"/>
      <c r="F25" s="43"/>
      <c r="G25" s="85"/>
      <c r="H25" s="215"/>
      <c r="I25" s="215"/>
      <c r="J25" s="60">
        <f>'Year 1'!J25+'Year 2'!J25+'Year 3'!J25+'Year 4'!J25+'Year 5'!J25</f>
        <v>0</v>
      </c>
      <c r="K25" s="102"/>
      <c r="L25" s="102"/>
      <c r="M25" s="102"/>
      <c r="N25" s="102"/>
      <c r="O25" s="102"/>
      <c r="P25" s="102"/>
      <c r="Q25" s="102"/>
      <c r="R25" s="102"/>
      <c r="S25" s="102"/>
      <c r="T25" s="102"/>
    </row>
    <row r="26" spans="1:20" s="1" customFormat="1" ht="12" customHeight="1" thickBot="1" x14ac:dyDescent="0.25">
      <c r="A26" s="125" t="s">
        <v>6</v>
      </c>
      <c r="B26" s="139">
        <f>'Year 1'!B26+'Year 2'!B26+'Year 3'!B26+'Year 4'!B26+'Year 5'!B26</f>
        <v>0</v>
      </c>
      <c r="C26" s="127" t="s">
        <v>47</v>
      </c>
      <c r="D26" s="127"/>
      <c r="E26" s="128"/>
      <c r="F26" s="129"/>
      <c r="G26" s="130"/>
      <c r="H26" s="131"/>
      <c r="I26" s="132"/>
      <c r="J26" s="95">
        <f>'Year 1'!J26+'Year 2'!J26+'Year 3'!J26+'Year 4'!J26+'Year 5'!J26</f>
        <v>0</v>
      </c>
      <c r="K26" s="102"/>
      <c r="L26" s="102"/>
      <c r="M26" s="102"/>
      <c r="N26" s="102"/>
      <c r="O26" s="102"/>
      <c r="P26" s="102"/>
      <c r="Q26" s="102"/>
      <c r="R26" s="102"/>
      <c r="S26" s="102"/>
      <c r="T26" s="102"/>
    </row>
    <row r="27" spans="1:20" s="1" customFormat="1" ht="12" customHeight="1" thickBot="1" x14ac:dyDescent="0.25">
      <c r="A27" s="246" t="s">
        <v>74</v>
      </c>
      <c r="B27" s="247"/>
      <c r="C27" s="247"/>
      <c r="D27" s="206"/>
      <c r="E27" s="156"/>
      <c r="F27" s="156"/>
      <c r="G27" s="156"/>
      <c r="H27" s="156"/>
      <c r="I27" s="156"/>
      <c r="J27" s="137">
        <f>'Year 1'!J27+'Year 2'!J27+'Year 3'!J27+'Year 4'!J27+'Year 5'!J27</f>
        <v>0</v>
      </c>
      <c r="K27" s="102"/>
      <c r="L27" s="102"/>
      <c r="M27" s="102"/>
      <c r="N27" s="102"/>
      <c r="O27" s="102"/>
      <c r="P27" s="102"/>
      <c r="Q27" s="102"/>
      <c r="R27" s="102"/>
      <c r="S27" s="102"/>
      <c r="T27" s="102"/>
    </row>
    <row r="28" spans="1:20" s="1" customFormat="1" ht="12" customHeight="1" thickBot="1" x14ac:dyDescent="0.25">
      <c r="A28" s="257" t="s">
        <v>93</v>
      </c>
      <c r="B28" s="258"/>
      <c r="C28" s="258"/>
      <c r="D28" s="207"/>
      <c r="E28" s="204"/>
      <c r="F28" s="204"/>
      <c r="G28" s="204"/>
      <c r="H28" s="204"/>
      <c r="I28" s="204"/>
      <c r="J28" s="159">
        <f>'Year 1'!J28+'Year 2'!J28+'Year 3'!J28+'Year 4'!J28+'Year 5'!J28</f>
        <v>0</v>
      </c>
      <c r="K28" s="102"/>
      <c r="L28" s="102"/>
      <c r="M28" s="102"/>
      <c r="N28" s="102"/>
      <c r="O28" s="102"/>
      <c r="P28" s="102"/>
      <c r="Q28" s="102"/>
      <c r="R28" s="102"/>
      <c r="S28" s="102"/>
      <c r="T28" s="102"/>
    </row>
    <row r="29" spans="1:20" ht="12" customHeight="1" thickBot="1" x14ac:dyDescent="0.25">
      <c r="A29" s="321" t="s">
        <v>56</v>
      </c>
      <c r="B29" s="322"/>
      <c r="C29" s="322"/>
      <c r="D29" s="322"/>
      <c r="E29" s="322"/>
      <c r="F29" s="322"/>
      <c r="G29" s="322"/>
      <c r="H29" s="322"/>
      <c r="I29" s="322"/>
      <c r="J29" s="205">
        <f>'Year 1'!J29+'Year 2'!J29+'Year 3'!J29+'Year 4'!J29+'Year 5'!J29</f>
        <v>0</v>
      </c>
    </row>
    <row r="30" spans="1:20" ht="12" customHeight="1" thickBot="1" x14ac:dyDescent="0.25">
      <c r="A30" s="257" t="s">
        <v>75</v>
      </c>
      <c r="B30" s="258"/>
      <c r="C30" s="258"/>
      <c r="D30" s="207"/>
      <c r="E30" s="161"/>
      <c r="F30" s="161"/>
      <c r="G30" s="161"/>
      <c r="H30" s="161"/>
      <c r="I30" s="161"/>
      <c r="J30" s="159">
        <f>'Year 1'!J30+'Year 2'!J30+'Year 3'!J30+'Year 4'!J30+'Year 5'!J30</f>
        <v>0</v>
      </c>
    </row>
    <row r="31" spans="1:20" s="3" customFormat="1" ht="12" customHeight="1" x14ac:dyDescent="0.2">
      <c r="A31" s="290" t="s">
        <v>90</v>
      </c>
      <c r="B31" s="291"/>
      <c r="C31" s="291"/>
      <c r="D31" s="291"/>
      <c r="E31" s="291"/>
      <c r="F31" s="291"/>
      <c r="G31" s="291"/>
      <c r="H31" s="291"/>
      <c r="I31" s="292"/>
      <c r="J31" s="23"/>
      <c r="K31" s="100"/>
      <c r="L31" s="100"/>
      <c r="M31" s="100"/>
      <c r="N31" s="100"/>
      <c r="O31" s="100"/>
      <c r="P31" s="100"/>
      <c r="Q31" s="100"/>
      <c r="R31" s="100"/>
      <c r="S31" s="100"/>
      <c r="T31" s="100"/>
    </row>
    <row r="32" spans="1:20" ht="12" customHeight="1" x14ac:dyDescent="0.2">
      <c r="A32" s="13"/>
      <c r="B32" s="5" t="s">
        <v>76</v>
      </c>
      <c r="C32" s="162"/>
      <c r="D32" s="162"/>
      <c r="E32" s="28"/>
      <c r="F32" s="190"/>
      <c r="G32" s="190"/>
      <c r="H32" s="190"/>
      <c r="I32" s="191"/>
      <c r="J32" s="60">
        <f>'Year 1'!J32+'Year 2'!J32+'Year 3'!J32+'Year 4'!J32+'Year 5'!J32</f>
        <v>0</v>
      </c>
    </row>
    <row r="33" spans="1:20" ht="12" customHeight="1" x14ac:dyDescent="0.2">
      <c r="A33" s="13"/>
      <c r="B33" s="5" t="s">
        <v>77</v>
      </c>
      <c r="C33" s="162"/>
      <c r="D33" s="162"/>
      <c r="E33" s="28"/>
      <c r="F33" s="190"/>
      <c r="G33" s="190"/>
      <c r="H33" s="190"/>
      <c r="I33" s="191"/>
      <c r="J33" s="60">
        <f>'Year 1'!J33+'Year 2'!J33+'Year 3'!J33+'Year 4'!J33+'Year 5'!J33</f>
        <v>0</v>
      </c>
    </row>
    <row r="34" spans="1:20" ht="12" customHeight="1" thickBot="1" x14ac:dyDescent="0.25">
      <c r="A34" s="13"/>
      <c r="B34" s="5" t="s">
        <v>78</v>
      </c>
      <c r="C34" s="162"/>
      <c r="D34" s="162"/>
      <c r="E34" s="28"/>
      <c r="F34" s="190"/>
      <c r="G34" s="190"/>
      <c r="H34" s="190"/>
      <c r="I34" s="191"/>
      <c r="J34" s="60">
        <f>'Year 1'!J34+'Year 2'!J34+'Year 3'!J34+'Year 4'!J34+'Year 5'!J34</f>
        <v>0</v>
      </c>
    </row>
    <row r="35" spans="1:20" s="1" customFormat="1" ht="12" customHeight="1" thickBot="1" x14ac:dyDescent="0.25">
      <c r="A35" s="285" t="s">
        <v>0</v>
      </c>
      <c r="B35" s="286"/>
      <c r="C35" s="286"/>
      <c r="D35" s="286"/>
      <c r="E35" s="286"/>
      <c r="F35" s="286"/>
      <c r="G35" s="286"/>
      <c r="H35" s="286"/>
      <c r="I35" s="287"/>
      <c r="J35" s="159">
        <f>'Year 1'!J35+'Year 2'!J35+'Year 3'!J35+'Year 4'!J35+'Year 5'!J35</f>
        <v>0</v>
      </c>
      <c r="K35" s="102"/>
      <c r="L35" s="102"/>
      <c r="M35" s="102"/>
      <c r="N35" s="102"/>
      <c r="O35" s="102"/>
      <c r="P35" s="102"/>
      <c r="Q35" s="102"/>
      <c r="R35" s="102"/>
      <c r="S35" s="102"/>
      <c r="T35" s="102"/>
    </row>
    <row r="36" spans="1:20" ht="12" customHeight="1" x14ac:dyDescent="0.2">
      <c r="A36" s="262" t="s">
        <v>64</v>
      </c>
      <c r="B36" s="284"/>
      <c r="C36" s="284"/>
      <c r="D36" s="284"/>
      <c r="E36" s="284"/>
      <c r="F36" s="284"/>
      <c r="G36" s="284"/>
      <c r="H36" s="284"/>
      <c r="I36" s="284"/>
      <c r="J36" s="23"/>
    </row>
    <row r="37" spans="1:20" s="1" customFormat="1" ht="12" customHeight="1" x14ac:dyDescent="0.2">
      <c r="A37" s="13"/>
      <c r="B37" s="261" t="s">
        <v>60</v>
      </c>
      <c r="C37" s="261"/>
      <c r="D37" s="261"/>
      <c r="E37" s="261"/>
      <c r="F37" s="261"/>
      <c r="G37" s="261"/>
      <c r="H37" s="261"/>
      <c r="I37" s="261"/>
      <c r="J37" s="60">
        <f>'Year 1'!J37+'Year 2'!J37+'Year 3'!J37+'Year 4'!J37+'Year 5'!J37</f>
        <v>0</v>
      </c>
      <c r="K37" s="102"/>
      <c r="L37" s="102"/>
      <c r="M37" s="102"/>
      <c r="N37" s="102"/>
      <c r="O37" s="102"/>
      <c r="P37" s="102"/>
      <c r="Q37" s="102"/>
      <c r="R37" s="102"/>
      <c r="S37" s="102"/>
      <c r="T37" s="102"/>
    </row>
    <row r="38" spans="1:20" s="1" customFormat="1" ht="12" customHeight="1" thickBot="1" x14ac:dyDescent="0.25">
      <c r="A38" s="17"/>
      <c r="B38" s="270" t="s">
        <v>61</v>
      </c>
      <c r="C38" s="270"/>
      <c r="D38" s="270"/>
      <c r="E38" s="270"/>
      <c r="F38" s="270"/>
      <c r="G38" s="270"/>
      <c r="H38" s="270"/>
      <c r="I38" s="270"/>
      <c r="J38" s="95">
        <f>'Year 1'!J38+'Year 2'!J38+'Year 3'!J38+'Year 4'!J38+'Year 5'!J38</f>
        <v>0</v>
      </c>
      <c r="K38" s="102"/>
      <c r="L38" s="102"/>
      <c r="M38" s="102"/>
      <c r="N38" s="102"/>
      <c r="O38" s="102"/>
      <c r="P38" s="102"/>
      <c r="Q38" s="102"/>
      <c r="R38" s="102"/>
      <c r="S38" s="102"/>
      <c r="T38" s="102"/>
    </row>
    <row r="39" spans="1:20" s="1" customFormat="1" ht="12" customHeight="1" thickBot="1" x14ac:dyDescent="0.25">
      <c r="A39" s="254" t="s">
        <v>68</v>
      </c>
      <c r="B39" s="255"/>
      <c r="C39" s="255"/>
      <c r="D39" s="255"/>
      <c r="E39" s="255"/>
      <c r="F39" s="255"/>
      <c r="G39" s="255"/>
      <c r="H39" s="255"/>
      <c r="I39" s="256"/>
      <c r="J39" s="159">
        <f>'Year 1'!J39+'Year 2'!J39+'Year 3'!J39+'Year 4'!J39+'Year 5'!J39</f>
        <v>0</v>
      </c>
      <c r="K39" s="101"/>
      <c r="L39" s="102"/>
      <c r="M39" s="102"/>
      <c r="N39" s="102"/>
      <c r="O39" s="102"/>
      <c r="P39" s="102"/>
      <c r="Q39" s="102"/>
      <c r="R39" s="102"/>
      <c r="S39" s="102"/>
      <c r="T39" s="102"/>
    </row>
    <row r="40" spans="1:20" ht="12" customHeight="1" x14ac:dyDescent="0.2">
      <c r="A40" s="251" t="s">
        <v>7</v>
      </c>
      <c r="B40" s="252"/>
      <c r="C40" s="252"/>
      <c r="D40" s="252"/>
      <c r="E40" s="252"/>
      <c r="F40" s="252"/>
      <c r="G40" s="252"/>
      <c r="H40" s="252"/>
      <c r="I40" s="252"/>
      <c r="J40" s="115"/>
      <c r="K40" s="103"/>
    </row>
    <row r="41" spans="1:20" ht="12" customHeight="1" x14ac:dyDescent="0.2">
      <c r="A41" s="15"/>
      <c r="B41" s="5" t="s">
        <v>95</v>
      </c>
      <c r="C41" s="5"/>
      <c r="D41" s="5"/>
      <c r="E41" s="5"/>
      <c r="F41" s="5"/>
      <c r="G41" s="5"/>
      <c r="H41" s="162"/>
      <c r="I41" s="5"/>
      <c r="J41" s="62">
        <f>'Year 1'!J41+'Year 2'!J41+'Year 3'!J41+'Year 4'!J41+'Year 5'!J41</f>
        <v>0</v>
      </c>
      <c r="K41" s="103"/>
    </row>
    <row r="42" spans="1:20" ht="12" customHeight="1" x14ac:dyDescent="0.2">
      <c r="A42" s="14"/>
      <c r="B42" s="271" t="s">
        <v>8</v>
      </c>
      <c r="C42" s="271"/>
      <c r="D42" s="271"/>
      <c r="E42" s="271"/>
      <c r="F42" s="271"/>
      <c r="G42" s="271"/>
      <c r="H42" s="271"/>
      <c r="I42" s="271"/>
      <c r="J42" s="62">
        <f>'Year 1'!J42+'Year 2'!J42+'Year 3'!J42+'Year 4'!J42+'Year 5'!J42</f>
        <v>0</v>
      </c>
      <c r="K42" s="103"/>
    </row>
    <row r="43" spans="1:20" ht="12" customHeight="1" x14ac:dyDescent="0.2">
      <c r="A43" s="15"/>
      <c r="B43" s="261" t="s">
        <v>9</v>
      </c>
      <c r="C43" s="261"/>
      <c r="D43" s="261"/>
      <c r="E43" s="261"/>
      <c r="F43" s="261"/>
      <c r="G43" s="261"/>
      <c r="H43" s="261"/>
      <c r="I43" s="261"/>
      <c r="J43" s="62">
        <f>'Year 1'!J43+'Year 2'!J43+'Year 3'!J43+'Year 4'!J43+'Year 5'!J43</f>
        <v>0</v>
      </c>
      <c r="K43" s="103"/>
    </row>
    <row r="44" spans="1:20" ht="12" customHeight="1" thickBot="1" x14ac:dyDescent="0.25">
      <c r="A44" s="20"/>
      <c r="B44" s="253" t="s">
        <v>10</v>
      </c>
      <c r="C44" s="253"/>
      <c r="D44" s="253"/>
      <c r="E44" s="253"/>
      <c r="F44" s="253"/>
      <c r="G44" s="253"/>
      <c r="H44" s="253"/>
      <c r="I44" s="253"/>
      <c r="J44" s="169">
        <f>'Year 1'!J44+'Year 2'!J44+'Year 3'!J44+'Year 4'!J44+'Year 5'!J44</f>
        <v>0</v>
      </c>
      <c r="K44" s="103"/>
    </row>
    <row r="45" spans="1:20" ht="12" customHeight="1" thickBot="1" x14ac:dyDescent="0.25">
      <c r="A45" s="301" t="s">
        <v>25</v>
      </c>
      <c r="B45" s="302"/>
      <c r="C45" s="302"/>
      <c r="D45" s="302"/>
      <c r="E45" s="302"/>
      <c r="F45" s="302"/>
      <c r="G45" s="302"/>
      <c r="H45" s="302"/>
      <c r="I45" s="303"/>
      <c r="J45" s="168">
        <f>'Year 1'!J45+'Year 2'!J45+'Year 3'!J45+'Year 4'!J45+'Year 5'!J45</f>
        <v>0</v>
      </c>
    </row>
    <row r="46" spans="1:20" ht="12" customHeight="1" x14ac:dyDescent="0.2">
      <c r="A46" s="251" t="s">
        <v>28</v>
      </c>
      <c r="B46" s="252"/>
      <c r="C46" s="252"/>
      <c r="D46" s="252"/>
      <c r="E46" s="252"/>
      <c r="F46" s="252"/>
      <c r="G46" s="252"/>
      <c r="H46" s="252"/>
      <c r="I46" s="252"/>
      <c r="J46" s="23"/>
    </row>
    <row r="47" spans="1:20" ht="12" customHeight="1" x14ac:dyDescent="0.2">
      <c r="A47" s="13"/>
      <c r="B47" s="5" t="s">
        <v>76</v>
      </c>
      <c r="C47" s="162"/>
      <c r="D47" s="213" t="s">
        <v>94</v>
      </c>
      <c r="E47" s="296"/>
      <c r="F47" s="296"/>
      <c r="G47" s="213" t="s">
        <v>81</v>
      </c>
      <c r="H47" s="265"/>
      <c r="I47" s="266"/>
      <c r="J47" s="164">
        <f>'Year 1'!J47+'Year 2'!J47+'Year 3'!J47+'Year 4'!J47+'Year 5'!J47</f>
        <v>0</v>
      </c>
    </row>
    <row r="48" spans="1:20" ht="12" customHeight="1" x14ac:dyDescent="0.2">
      <c r="A48" s="13"/>
      <c r="B48" s="5" t="s">
        <v>77</v>
      </c>
      <c r="C48" s="162"/>
      <c r="D48" s="213" t="s">
        <v>94</v>
      </c>
      <c r="E48" s="296"/>
      <c r="F48" s="296"/>
      <c r="G48" s="213" t="s">
        <v>81</v>
      </c>
      <c r="H48" s="265"/>
      <c r="I48" s="266"/>
      <c r="J48" s="164">
        <f>'Year 1'!J48+'Year 2'!J48+'Year 3'!J48+'Year 4'!J48+'Year 5'!J48</f>
        <v>0</v>
      </c>
    </row>
    <row r="49" spans="1:20" ht="12" customHeight="1" x14ac:dyDescent="0.2">
      <c r="A49" s="13"/>
      <c r="B49" s="5" t="s">
        <v>78</v>
      </c>
      <c r="C49" s="162"/>
      <c r="D49" s="213" t="s">
        <v>94</v>
      </c>
      <c r="E49" s="296"/>
      <c r="F49" s="296"/>
      <c r="G49" s="213" t="s">
        <v>81</v>
      </c>
      <c r="H49" s="265"/>
      <c r="I49" s="266"/>
      <c r="J49" s="164">
        <f>'Year 1'!J49+'Year 2'!J49+'Year 3'!J49+'Year 4'!J49+'Year 5'!J49</f>
        <v>0</v>
      </c>
    </row>
    <row r="50" spans="1:20" ht="12" customHeight="1" x14ac:dyDescent="0.2">
      <c r="A50" s="13"/>
      <c r="B50" s="5" t="s">
        <v>79</v>
      </c>
      <c r="C50" s="162"/>
      <c r="D50" s="213" t="s">
        <v>94</v>
      </c>
      <c r="E50" s="296"/>
      <c r="F50" s="296"/>
      <c r="G50" s="213" t="s">
        <v>81</v>
      </c>
      <c r="H50" s="265"/>
      <c r="I50" s="266"/>
      <c r="J50" s="164">
        <f>'Year 1'!J50+'Year 2'!J50+'Year 3'!J50+'Year 4'!J50+'Year 5'!J50</f>
        <v>0</v>
      </c>
    </row>
    <row r="51" spans="1:20" ht="12" customHeight="1" x14ac:dyDescent="0.2">
      <c r="A51" s="13"/>
      <c r="B51" s="5" t="s">
        <v>80</v>
      </c>
      <c r="C51" s="162"/>
      <c r="D51" s="213" t="s">
        <v>94</v>
      </c>
      <c r="E51" s="296"/>
      <c r="F51" s="296"/>
      <c r="G51" s="213" t="s">
        <v>81</v>
      </c>
      <c r="H51" s="265"/>
      <c r="I51" s="266"/>
      <c r="J51" s="164">
        <f>'Year 1'!J51+'Year 2'!J51+'Year 3'!J51+'Year 4'!J51+'Year 5'!J51</f>
        <v>0</v>
      </c>
    </row>
    <row r="52" spans="1:20" ht="12" customHeight="1" thickBot="1" x14ac:dyDescent="0.25">
      <c r="A52" s="116"/>
      <c r="B52" s="117" t="s">
        <v>36</v>
      </c>
      <c r="C52" s="119"/>
      <c r="D52" s="118"/>
      <c r="E52" s="119"/>
      <c r="F52" s="119"/>
      <c r="G52" s="119"/>
      <c r="H52" s="119"/>
      <c r="I52" s="119"/>
      <c r="J52" s="165">
        <f>'Year 1'!J52+'Year 2'!J52+'Year 3'!J52+'Year 4'!J52+'Year 5'!J52</f>
        <v>0</v>
      </c>
    </row>
    <row r="53" spans="1:20" ht="12" customHeight="1" thickBot="1" x14ac:dyDescent="0.25">
      <c r="A53" s="257" t="s">
        <v>27</v>
      </c>
      <c r="B53" s="258"/>
      <c r="C53" s="249"/>
      <c r="D53" s="207"/>
      <c r="E53" s="160"/>
      <c r="F53" s="160"/>
      <c r="G53" s="160"/>
      <c r="H53" s="160"/>
      <c r="I53" s="160"/>
      <c r="J53" s="166">
        <f>'Year 1'!J53+'Year 2'!J53+'Year 3'!J53+'Year 4'!J53+'Year 5'!J53</f>
        <v>0</v>
      </c>
      <c r="K53" s="167"/>
    </row>
    <row r="54" spans="1:20" s="3" customFormat="1" ht="12" customHeight="1" x14ac:dyDescent="0.2">
      <c r="A54" s="262" t="s">
        <v>65</v>
      </c>
      <c r="B54" s="263"/>
      <c r="C54" s="263"/>
      <c r="D54" s="263"/>
      <c r="E54" s="263"/>
      <c r="F54" s="263"/>
      <c r="G54" s="263"/>
      <c r="H54" s="263"/>
      <c r="I54" s="264"/>
      <c r="J54" s="22"/>
      <c r="K54" s="107"/>
      <c r="L54" s="100"/>
      <c r="M54" s="100"/>
      <c r="N54" s="100"/>
      <c r="O54" s="100"/>
      <c r="P54" s="100"/>
      <c r="Q54" s="100"/>
      <c r="R54" s="100"/>
      <c r="S54" s="100"/>
      <c r="T54" s="100"/>
    </row>
    <row r="55" spans="1:20" ht="12" customHeight="1" x14ac:dyDescent="0.2">
      <c r="A55" s="15"/>
      <c r="B55" s="261" t="s">
        <v>12</v>
      </c>
      <c r="C55" s="261"/>
      <c r="D55" s="261"/>
      <c r="E55" s="261"/>
      <c r="F55" s="261"/>
      <c r="G55" s="261"/>
      <c r="H55" s="261"/>
      <c r="I55" s="261"/>
      <c r="J55" s="60">
        <f>'Year 1'!J55+'Year 2'!J55+'Year 3'!J55+'Year 4'!J55+'Year 5'!J55</f>
        <v>0</v>
      </c>
      <c r="K55" s="108"/>
      <c r="L55" s="109"/>
      <c r="M55" s="103"/>
    </row>
    <row r="56" spans="1:20" ht="12" customHeight="1" x14ac:dyDescent="0.2">
      <c r="A56" s="15"/>
      <c r="B56" s="261" t="s">
        <v>13</v>
      </c>
      <c r="C56" s="261"/>
      <c r="D56" s="261"/>
      <c r="E56" s="261"/>
      <c r="F56" s="261"/>
      <c r="G56" s="261"/>
      <c r="H56" s="261"/>
      <c r="I56" s="261"/>
      <c r="J56" s="60">
        <f>'Year 1'!J56+'Year 2'!J56+'Year 3'!J56+'Year 4'!J56+'Year 5'!J56</f>
        <v>0</v>
      </c>
      <c r="K56" s="110"/>
    </row>
    <row r="57" spans="1:20" ht="12" customHeight="1" x14ac:dyDescent="0.2">
      <c r="A57" s="15"/>
      <c r="B57" s="261" t="s">
        <v>14</v>
      </c>
      <c r="C57" s="261"/>
      <c r="D57" s="261"/>
      <c r="E57" s="261"/>
      <c r="F57" s="261"/>
      <c r="G57" s="261"/>
      <c r="H57" s="261"/>
      <c r="I57" s="261"/>
      <c r="J57" s="60">
        <f>'Year 1'!J57+'Year 2'!J57+'Year 3'!J57+'Year 4'!J57+'Year 5'!J57</f>
        <v>0</v>
      </c>
      <c r="K57" s="110"/>
    </row>
    <row r="58" spans="1:20" ht="12" customHeight="1" x14ac:dyDescent="0.2">
      <c r="A58" s="15"/>
      <c r="B58" s="261" t="s">
        <v>98</v>
      </c>
      <c r="C58" s="261"/>
      <c r="D58" s="261"/>
      <c r="E58" s="261"/>
      <c r="F58" s="261"/>
      <c r="G58" s="261"/>
      <c r="H58" s="261"/>
      <c r="I58" s="261"/>
      <c r="J58" s="60">
        <f>'Year 1'!J58+'Year 2'!J58+'Year 3'!J58+'Year 4'!J58+'Year 5'!J58</f>
        <v>0</v>
      </c>
      <c r="K58" s="110"/>
    </row>
    <row r="59" spans="1:20" ht="12" customHeight="1" x14ac:dyDescent="0.2">
      <c r="A59" s="15"/>
      <c r="B59" s="304" t="s">
        <v>72</v>
      </c>
      <c r="C59" s="304"/>
      <c r="D59" s="304"/>
      <c r="E59" s="304"/>
      <c r="F59" s="304"/>
      <c r="G59" s="304"/>
      <c r="H59" s="304"/>
      <c r="I59" s="304"/>
      <c r="J59" s="150">
        <f>'Year 1'!J59+'Year 2'!J59+'Year 3'!J59+'Year 4'!J59+'Year 5'!J59</f>
        <v>0</v>
      </c>
      <c r="K59" s="110"/>
    </row>
    <row r="60" spans="1:20" ht="12" customHeight="1" thickBot="1" x14ac:dyDescent="0.25">
      <c r="A60" s="20"/>
      <c r="B60" s="253" t="s">
        <v>10</v>
      </c>
      <c r="C60" s="253"/>
      <c r="D60" s="253"/>
      <c r="E60" s="253"/>
      <c r="F60" s="253"/>
      <c r="G60" s="253"/>
      <c r="H60" s="253"/>
      <c r="I60" s="253"/>
      <c r="J60" s="95">
        <f>'Year 1'!J60+'Year 2'!J60+'Year 3'!J60+'Year 4'!J60+'Year 5'!J60</f>
        <v>0</v>
      </c>
    </row>
    <row r="61" spans="1:20" ht="12" customHeight="1" thickBot="1" x14ac:dyDescent="0.25">
      <c r="A61" s="257" t="s">
        <v>15</v>
      </c>
      <c r="B61" s="258"/>
      <c r="C61" s="258"/>
      <c r="D61" s="258"/>
      <c r="E61" s="258"/>
      <c r="F61" s="258"/>
      <c r="G61" s="258"/>
      <c r="H61" s="258"/>
      <c r="I61" s="273"/>
      <c r="J61" s="159">
        <f>'Year 1'!J61+'Year 2'!J61+'Year 3'!J61+'Year 4'!J61+'Year 5'!J61</f>
        <v>0</v>
      </c>
    </row>
    <row r="62" spans="1:20" ht="12" customHeight="1" thickBot="1" x14ac:dyDescent="0.25">
      <c r="A62" s="319" t="s">
        <v>11</v>
      </c>
      <c r="B62" s="320"/>
      <c r="C62" s="320"/>
      <c r="D62" s="320"/>
      <c r="E62" s="320"/>
      <c r="F62" s="320"/>
      <c r="G62" s="320"/>
      <c r="H62" s="320"/>
      <c r="I62" s="320"/>
      <c r="J62" s="177">
        <f>'Year 1'!J62+'Year 2'!J62+'Year 3'!J62+'Year 4'!J62+'Year 5'!J62</f>
        <v>0</v>
      </c>
    </row>
    <row r="63" spans="1:20" ht="20.25" customHeight="1" x14ac:dyDescent="0.2">
      <c r="A63" s="276" t="s">
        <v>66</v>
      </c>
      <c r="B63" s="277"/>
      <c r="C63" s="277"/>
      <c r="D63" s="278"/>
      <c r="E63" s="18"/>
      <c r="F63" s="19" t="s">
        <v>1</v>
      </c>
      <c r="G63" s="45" t="s">
        <v>37</v>
      </c>
      <c r="H63" s="10" t="s">
        <v>2</v>
      </c>
      <c r="I63" s="145"/>
      <c r="J63" s="148"/>
    </row>
    <row r="64" spans="1:20" ht="12" customHeight="1" x14ac:dyDescent="0.2">
      <c r="A64" s="279"/>
      <c r="B64" s="280"/>
      <c r="C64" s="280"/>
      <c r="D64" s="281"/>
      <c r="E64" s="2" t="s">
        <v>59</v>
      </c>
      <c r="F64" s="143">
        <f>'Year 1'!F64</f>
        <v>0.48</v>
      </c>
      <c r="G64" s="144">
        <f>'Year 1'!G64+'Year 2'!G64+'Year 3'!G64+'Year 4'!G64+'Year 5'!G64</f>
        <v>0</v>
      </c>
      <c r="H64" s="144">
        <f>'Year 1'!H64+'Year 2'!H64+'Year 3'!H64+'Year 4'!H64+'Year 5'!H64</f>
        <v>0</v>
      </c>
      <c r="I64" s="147"/>
      <c r="J64" s="149"/>
    </row>
    <row r="65" spans="1:12" ht="12" customHeight="1" thickBot="1" x14ac:dyDescent="0.25">
      <c r="A65" s="231" t="s">
        <v>57</v>
      </c>
      <c r="B65" s="232"/>
      <c r="C65" s="232"/>
      <c r="D65" s="233"/>
      <c r="E65" s="140"/>
      <c r="F65" s="141"/>
      <c r="G65" s="140"/>
      <c r="H65" s="142"/>
      <c r="I65" s="147"/>
      <c r="J65" s="176">
        <f>'Year 1'!J65+'Year 2'!J65+'Year 3'!J65+'Year 4'!J65+'Year 5'!J65</f>
        <v>0</v>
      </c>
      <c r="L65" s="103"/>
    </row>
    <row r="66" spans="1:12" ht="12" customHeight="1" thickBot="1" x14ac:dyDescent="0.25">
      <c r="A66" s="259" t="s">
        <v>58</v>
      </c>
      <c r="B66" s="260"/>
      <c r="C66" s="260"/>
      <c r="D66" s="260"/>
      <c r="E66" s="260"/>
      <c r="F66" s="260"/>
      <c r="G66" s="260"/>
      <c r="H66" s="260"/>
      <c r="I66" s="260"/>
      <c r="J66" s="153">
        <f>'Year 1'!J66+'Year 2'!J66+'Year 3'!J66+'Year 4'!J66+'Year 5'!J66</f>
        <v>0</v>
      </c>
      <c r="L66" s="103"/>
    </row>
    <row r="67" spans="1:12" x14ac:dyDescent="0.2">
      <c r="A67" s="267" t="s">
        <v>69</v>
      </c>
      <c r="B67" s="268"/>
      <c r="C67" s="268"/>
      <c r="D67" s="268"/>
      <c r="E67" s="268"/>
      <c r="F67" s="268"/>
      <c r="G67" s="268"/>
      <c r="H67" s="268"/>
      <c r="I67" s="268"/>
      <c r="J67" s="323" t="str">
        <f>'Year 1'!J67</f>
        <v>rev 10.29.25</v>
      </c>
      <c r="L67" s="103"/>
    </row>
  </sheetData>
  <sheetProtection sheet="1" objects="1" scenarios="1"/>
  <mergeCells count="59">
    <mergeCell ref="A67:I67"/>
    <mergeCell ref="A39:I39"/>
    <mergeCell ref="A61:I61"/>
    <mergeCell ref="B56:I56"/>
    <mergeCell ref="B57:I57"/>
    <mergeCell ref="B58:I58"/>
    <mergeCell ref="B59:I59"/>
    <mergeCell ref="B44:I44"/>
    <mergeCell ref="A53:C53"/>
    <mergeCell ref="A54:I54"/>
    <mergeCell ref="B55:I55"/>
    <mergeCell ref="A66:I66"/>
    <mergeCell ref="A45:I45"/>
    <mergeCell ref="A46:I46"/>
    <mergeCell ref="A63:D64"/>
    <mergeCell ref="A65:D65"/>
    <mergeCell ref="B8:D8"/>
    <mergeCell ref="B9:D9"/>
    <mergeCell ref="B10:D10"/>
    <mergeCell ref="A1:I1"/>
    <mergeCell ref="A3:C3"/>
    <mergeCell ref="G3:I3"/>
    <mergeCell ref="G2:H2"/>
    <mergeCell ref="J3:J4"/>
    <mergeCell ref="B4:D4"/>
    <mergeCell ref="B5:D5"/>
    <mergeCell ref="B6:D6"/>
    <mergeCell ref="B7:D7"/>
    <mergeCell ref="B11:D11"/>
    <mergeCell ref="B12:D12"/>
    <mergeCell ref="B13:D13"/>
    <mergeCell ref="B14:D14"/>
    <mergeCell ref="B15:D15"/>
    <mergeCell ref="A36:I36"/>
    <mergeCell ref="H51:I51"/>
    <mergeCell ref="A17:C17"/>
    <mergeCell ref="A29:I29"/>
    <mergeCell ref="A27:C27"/>
    <mergeCell ref="A40:I40"/>
    <mergeCell ref="A30:C30"/>
    <mergeCell ref="A31:I31"/>
    <mergeCell ref="B37:I37"/>
    <mergeCell ref="A28:C28"/>
    <mergeCell ref="A16:I16"/>
    <mergeCell ref="A62:I62"/>
    <mergeCell ref="B42:I42"/>
    <mergeCell ref="B43:I43"/>
    <mergeCell ref="E47:F47"/>
    <mergeCell ref="H47:I47"/>
    <mergeCell ref="E48:F48"/>
    <mergeCell ref="H48:I48"/>
    <mergeCell ref="E49:F49"/>
    <mergeCell ref="H49:I49"/>
    <mergeCell ref="E50:F50"/>
    <mergeCell ref="H50:I50"/>
    <mergeCell ref="E51:F51"/>
    <mergeCell ref="B60:I60"/>
    <mergeCell ref="B38:I38"/>
    <mergeCell ref="A35:I35"/>
  </mergeCells>
  <phoneticPr fontId="0" type="noConversion"/>
  <printOptions horizontalCentered="1"/>
  <pageMargins left="0.5" right="0.5" top="0.4" bottom="0.25" header="0.5" footer="0.5"/>
  <pageSetup scale="97"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Budget Notes</vt:lpstr>
      <vt:lpstr>Year 1</vt:lpstr>
      <vt:lpstr>Year 2</vt:lpstr>
      <vt:lpstr>Year 3</vt:lpstr>
      <vt:lpstr>Year 4</vt:lpstr>
      <vt:lpstr>Year 5</vt:lpstr>
      <vt:lpstr>Composite</vt:lpstr>
      <vt:lpstr>Composite!Print_Area</vt:lpstr>
      <vt:lpstr>'Year 1'!Print_Area</vt:lpstr>
      <vt:lpstr>'Year 2'!Print_Area</vt:lpstr>
      <vt:lpstr>'Year 3'!Print_Area</vt:lpstr>
      <vt:lpstr>'Year 4'!Print_Area</vt:lpstr>
      <vt:lpstr>'Year 5'!Print_Area</vt:lpstr>
    </vt:vector>
  </TitlesOfParts>
  <Company>UL at Lafayette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Butler Erin H</dc:creator>
  <cp:lastModifiedBy>Jessica B Baudoin</cp:lastModifiedBy>
  <cp:lastPrinted>2024-08-19T16:41:23Z</cp:lastPrinted>
  <dcterms:created xsi:type="dcterms:W3CDTF">2003-06-19T14:28:22Z</dcterms:created>
  <dcterms:modified xsi:type="dcterms:W3CDTF">2025-10-29T21:58:23Z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8202f9-8d41-4950-b014-f183e397b746_Enabled">
    <vt:lpwstr>true</vt:lpwstr>
  </property>
  <property fmtid="{D5CDD505-2E9C-101B-9397-08002B2CF9AE}" pid="3" name="MSIP_Label_638202f9-8d41-4950-b014-f183e397b746_SetDate">
    <vt:lpwstr>2023-01-06T18:26:15Z</vt:lpwstr>
  </property>
  <property fmtid="{D5CDD505-2E9C-101B-9397-08002B2CF9AE}" pid="4" name="MSIP_Label_638202f9-8d41-4950-b014-f183e397b746_Method">
    <vt:lpwstr>Standard</vt:lpwstr>
  </property>
  <property fmtid="{D5CDD505-2E9C-101B-9397-08002B2CF9AE}" pid="5" name="MSIP_Label_638202f9-8d41-4950-b014-f183e397b746_Name">
    <vt:lpwstr>defa4170-0d19-0005-0004-bc88714345d2</vt:lpwstr>
  </property>
  <property fmtid="{D5CDD505-2E9C-101B-9397-08002B2CF9AE}" pid="6" name="MSIP_Label_638202f9-8d41-4950-b014-f183e397b746_SiteId">
    <vt:lpwstr>13b3b0ce-cd75-49a4-bfea-0a03b01ff1ab</vt:lpwstr>
  </property>
  <property fmtid="{D5CDD505-2E9C-101B-9397-08002B2CF9AE}" pid="7" name="MSIP_Label_638202f9-8d41-4950-b014-f183e397b746_ActionId">
    <vt:lpwstr>29732a3b-6942-4ea2-bf49-5da6a6371b0a</vt:lpwstr>
  </property>
  <property fmtid="{D5CDD505-2E9C-101B-9397-08002B2CF9AE}" pid="8" name="MSIP_Label_638202f9-8d41-4950-b014-f183e397b746_ContentBits">
    <vt:lpwstr>0</vt:lpwstr>
  </property>
</Properties>
</file>